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ZAÖ\Materialien\Statistik\Datensätze\"/>
    </mc:Choice>
  </mc:AlternateContent>
  <xr:revisionPtr revIDLastSave="0" documentId="13_ncr:1_{89F82D88-9158-4D88-A77A-6551D3E748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WD-Tage" sheetId="1" r:id="rId1"/>
    <sheet name="Lösung A" sheetId="3" r:id="rId2"/>
    <sheet name="Lösung B" sheetId="5" r:id="rId3"/>
    <sheet name="Lösung C" sheetId="6" r:id="rId4"/>
    <sheet name="Lösung D" sheetId="7" r:id="rId5"/>
  </sheets>
  <definedNames>
    <definedName name="_xlchart.v1.0" hidden="1">'Lösung A'!$E$1</definedName>
    <definedName name="_xlchart.v1.1" hidden="1">'Lösung A'!$E$2:$E$366</definedName>
    <definedName name="_xlchart.v1.2" hidden="1">'Lösung A'!$F$1</definedName>
    <definedName name="_xlchart.v1.3" hidden="1">'Lösung A'!$F$2:$F$366</definedName>
  </definedNames>
  <calcPr calcId="191029"/>
  <pivotCaches>
    <pivotCache cacheId="14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7" l="1"/>
  <c r="K13" i="7"/>
  <c r="K12" i="7"/>
  <c r="K11" i="7"/>
  <c r="K10" i="7"/>
  <c r="K9" i="7"/>
  <c r="K8" i="7"/>
  <c r="K7" i="7"/>
  <c r="K6" i="7"/>
  <c r="K5" i="7"/>
  <c r="K4" i="7"/>
  <c r="K3" i="7"/>
  <c r="P17" i="5" l="1"/>
  <c r="L17" i="5"/>
  <c r="Q16" i="5"/>
  <c r="P16" i="5"/>
  <c r="P15" i="5"/>
  <c r="Q15" i="5"/>
  <c r="Q14" i="5"/>
  <c r="P14" i="5"/>
  <c r="M16" i="5"/>
  <c r="L16" i="5"/>
  <c r="M15" i="5"/>
  <c r="L15" i="5"/>
  <c r="M14" i="5"/>
  <c r="L14" i="5"/>
  <c r="E2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Q13" i="5"/>
  <c r="P13" i="5"/>
  <c r="M13" i="5"/>
  <c r="L13" i="5"/>
  <c r="Q12" i="5"/>
  <c r="P12" i="5"/>
  <c r="M12" i="5"/>
  <c r="L12" i="5"/>
  <c r="Q11" i="5"/>
  <c r="P11" i="5"/>
  <c r="M11" i="5"/>
  <c r="L11" i="5"/>
  <c r="Q10" i="5"/>
  <c r="P10" i="5"/>
  <c r="M10" i="5"/>
  <c r="L10" i="5"/>
  <c r="Q9" i="5"/>
  <c r="P9" i="5"/>
  <c r="M9" i="5"/>
  <c r="L9" i="5"/>
  <c r="L11" i="3"/>
  <c r="L13" i="3"/>
  <c r="P13" i="3"/>
  <c r="P12" i="3"/>
  <c r="P11" i="3"/>
  <c r="P10" i="3"/>
  <c r="O13" i="3"/>
  <c r="O12" i="3"/>
  <c r="O11" i="3"/>
  <c r="O10" i="3"/>
  <c r="P9" i="3"/>
  <c r="O9" i="3"/>
  <c r="K13" i="3"/>
  <c r="L12" i="3"/>
  <c r="K12" i="3"/>
  <c r="K11" i="3"/>
  <c r="L10" i="3"/>
  <c r="K10" i="3"/>
  <c r="L9" i="3"/>
  <c r="K9" i="3"/>
</calcChain>
</file>

<file path=xl/sharedStrings.xml><?xml version="1.0" encoding="utf-8"?>
<sst xmlns="http://schemas.openxmlformats.org/spreadsheetml/2006/main" count="109" uniqueCount="41">
  <si>
    <t>Zeitstempel</t>
  </si>
  <si>
    <t>Regen</t>
  </si>
  <si>
    <t>Windstärke</t>
  </si>
  <si>
    <t>Mittelwert</t>
  </si>
  <si>
    <t>Median</t>
  </si>
  <si>
    <t>Modalwert</t>
  </si>
  <si>
    <t>1. Quartil</t>
  </si>
  <si>
    <t>3. Quartil</t>
  </si>
  <si>
    <t>Lageparameter</t>
  </si>
  <si>
    <t>Lösungsvariante mit Zellkoordinaten</t>
  </si>
  <si>
    <t>Lösungsvariante mit Tabellenspalten</t>
  </si>
  <si>
    <t>Varianz</t>
  </si>
  <si>
    <t>Standardabw.</t>
  </si>
  <si>
    <t>Spannweite</t>
  </si>
  <si>
    <t>Korrelationskoef.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</si>
  <si>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</si>
  <si>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</si>
  <si>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</si>
  <si>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</si>
  <si>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</si>
  <si>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</si>
  <si>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</si>
  <si>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</si>
  <si>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</si>
  <si>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</si>
  <si>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</si>
  <si>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</si>
  <si>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Monate</t>
  </si>
  <si>
    <t>Mittlere Temperatur</t>
  </si>
  <si>
    <t>Standardabweichung</t>
  </si>
  <si>
    <t>Standardfehler</t>
  </si>
  <si>
    <t>Datenquelle: Deutscher Wetterdienst (DWD)</t>
  </si>
  <si>
    <t>URL: https://cdc.dwd.de/portal/202209231028/mapview</t>
  </si>
  <si>
    <t xml:space="preserve">Tägliche Daten der Wetterstation Nr. 4094 </t>
  </si>
  <si>
    <t>Tmin (°C)</t>
  </si>
  <si>
    <t>Tmax  (°C)</t>
  </si>
  <si>
    <t>Tavg  (°C)</t>
  </si>
  <si>
    <t>Regen (mm)</t>
  </si>
  <si>
    <t>Windstärke (Bft)</t>
  </si>
  <si>
    <t>Luftdruck (hPa)</t>
  </si>
  <si>
    <t>Sonne 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</si>
</sst>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/>
    <xf numFmtId="0" fontId="16" fillId="0" borderId="0" xfId="0" applyFont="1"/>
    <xf numFmtId="2" fontId="0" fillId="0" borderId="10" xfId="0" applyNumberFormat="1" applyBorder="1"/>
    <xf numFmtId="10" fontId="0" fillId="0" borderId="0" xfId="42" applyNumberFormat="1" applyFont="1"/>
    <xf numFmtId="164" fontId="0" fillId="0" borderId="10" xfId="0" applyNumberFormat="1" applyBorder="1"/>
    <xf numFmtId="0" fontId="13" fillId="33" borderId="0" xfId="0" applyFont="1" applyFill="1" applyAlignment="1">
      <alignment horizontal="center"/>
    </xf>
    <xf numFmtId="14" fontId="0" fillId="34" borderId="0" xfId="0" applyNumberFormat="1" applyFill="1"/>
    <xf numFmtId="0" fontId="0" fillId="34" borderId="0" xfId="0" applyFill="1"/>
    <xf numFmtId="164" fontId="0" fillId="34" borderId="0" xfId="0" applyNumberFormat="1" applyFill="1"/>
    <xf numFmtId="14" fontId="0" fillId="35" borderId="0" xfId="0" applyNumberFormat="1" applyFill="1"/>
    <xf numFmtId="0" fontId="0" fillId="35" borderId="0" xfId="0" applyFill="1"/>
    <xf numFmtId="164" fontId="0" fillId="35" borderId="0" xfId="0" applyNumberFormat="1" applyFill="1"/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Prozent" xfId="42" builtinId="5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63">
    <dxf>
      <numFmt numFmtId="164" formatCode="0.0"/>
      <fill>
        <patternFill patternType="solid">
          <fgColor indexed="64"/>
          <bgColor rgb="FFF2F3F4"/>
        </patternFill>
      </fill>
      <alignment horizontal="general" vertical="bottom" textRotation="0" wrapText="0" indent="0" justifyLastLine="0" shrinkToFit="0" readingOrder="0"/>
    </dxf>
    <dxf>
      <numFmt numFmtId="164" formatCode="0.0"/>
      <fill>
        <patternFill patternType="solid">
          <fgColor indexed="64"/>
          <bgColor rgb="FFF2F3F4"/>
        </patternFill>
      </fill>
      <alignment horizontal="general" vertical="bottom" textRotation="0" wrapText="0" indent="0" justifyLastLine="0" shrinkToFit="0" readingOrder="0"/>
    </dxf>
    <dxf>
      <font>
        <b/>
        <color theme="0"/>
      </font>
      <fill>
        <patternFill patternType="solid">
          <fgColor indexed="64"/>
          <bgColor rgb="FFDF091B"/>
        </patternFill>
      </fill>
      <alignment horizontal="center"/>
    </dxf>
    <dxf>
      <font>
        <b/>
        <color theme="0"/>
      </font>
      <fill>
        <patternFill patternType="solid">
          <fgColor indexed="64"/>
          <bgColor rgb="FFDF091B"/>
        </patternFill>
      </fill>
      <alignment horizontal="center"/>
    </dxf>
    <dxf>
      <font>
        <b/>
        <color theme="0"/>
      </font>
      <fill>
        <patternFill patternType="solid">
          <fgColor indexed="64"/>
          <bgColor rgb="FFDF091B"/>
        </patternFill>
      </fill>
      <alignment horizontal="center"/>
    </dxf>
    <dxf>
      <font>
        <b/>
        <color theme="0"/>
      </font>
      <fill>
        <patternFill patternType="solid">
          <fgColor indexed="64"/>
          <bgColor rgb="FFDF091B"/>
        </patternFill>
      </fill>
      <alignment horizontal="center"/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font>
        <name val="Calibri"/>
        <scheme val="minor"/>
      </font>
    </dxf>
    <dxf>
      <numFmt numFmtId="164" formatCode="0.0"/>
    </dxf>
    <dxf>
      <font>
        <name val="Calibri Light"/>
        <scheme val="major"/>
      </font>
    </dxf>
    <dxf>
      <font>
        <name val="Calibri Light"/>
        <scheme val="major"/>
      </font>
    </dxf>
    <dxf>
      <font>
        <name val="Calibri Light"/>
        <scheme val="major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i val="0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numFmt numFmtId="19" formatCode="dd/mm/yyyy"/>
      <fill>
        <patternFill patternType="solid">
          <fgColor indexed="64"/>
          <bgColor rgb="FFF2F3F4"/>
        </patternFill>
      </fill>
    </dxf>
    <dxf>
      <numFmt numFmtId="164" formatCode="0.0"/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ont>
        <b/>
      </font>
      <numFmt numFmtId="0" formatCode="General"/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numFmt numFmtId="19" formatCode="dd/mm/yyyy"/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FFF00"/>
        </patternFill>
      </fill>
    </dxf>
    <dxf>
      <numFmt numFmtId="164" formatCode="0.0"/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numFmt numFmtId="19" formatCode="dd/mm/yyyy"/>
      <fill>
        <patternFill patternType="solid">
          <fgColor indexed="64"/>
          <bgColor rgb="FFF2F3F4"/>
        </patternFill>
      </fill>
    </dxf>
    <dxf>
      <fill>
        <patternFill patternType="solid">
          <fgColor indexed="64"/>
          <bgColor rgb="FFF2F3F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DF091B"/>
        </patternFill>
      </fill>
      <alignment horizontal="center" vertical="bottom" textRotation="0" wrapText="0" indent="0" justifyLastLine="0" shrinkToFit="0" readingOrder="0"/>
    </dxf>
    <dxf>
      <border>
        <top style="thin">
          <color theme="7"/>
        </top>
        <bottom style="thin">
          <color theme="7"/>
        </bottom>
      </border>
    </dxf>
    <dxf>
      <border>
        <top style="thin">
          <color theme="7"/>
        </top>
        <bottom style="thin">
          <color theme="7"/>
        </bottom>
      </border>
    </dxf>
    <dxf>
      <font>
        <b/>
        <color theme="7"/>
      </font>
    </dxf>
    <dxf>
      <font>
        <b/>
        <color theme="1"/>
      </font>
    </dxf>
    <dxf>
      <font>
        <b/>
        <color theme="7"/>
      </font>
    </dxf>
    <dxf>
      <font>
        <b/>
        <color theme="1"/>
      </font>
    </dxf>
    <dxf>
      <font>
        <b val="0"/>
        <i val="0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theme="7" tint="0.59999389629810485"/>
        </left>
        <right style="thin">
          <color theme="7" tint="0.59999389629810485"/>
        </right>
        <top style="thin">
          <color theme="7" tint="0.59999389629810485"/>
        </top>
        <bottom style="thin">
          <color theme="7" tint="0.59999389629810485"/>
        </bottom>
        <vertical style="thin">
          <color theme="7" tint="0.59999389629810485"/>
        </vertical>
        <horizontal style="thin">
          <color theme="7" tint="0.59999389629810485"/>
        </horizontal>
      </border>
    </dxf>
    <dxf>
      <font>
        <b val="0"/>
        <i val="0"/>
      </font>
      <fill>
        <patternFill patternType="solid">
          <fgColor theme="7" tint="0.79998168889431442"/>
          <bgColor theme="7" tint="0.79998168889431442"/>
        </patternFill>
      </fill>
      <border>
        <top style="thin">
          <color theme="7" tint="0.59999389629810485"/>
        </top>
        <bottom style="thin">
          <color theme="7" tint="0.59999389629810485"/>
        </bottom>
      </border>
    </dxf>
    <dxf>
      <font>
        <b/>
        <color theme="1"/>
      </font>
      <fill>
        <patternFill patternType="solid">
          <fgColor theme="0"/>
          <bgColor theme="0"/>
        </patternFill>
      </fill>
      <border>
        <top style="thin">
          <color theme="7"/>
        </top>
        <bottom style="thin">
          <color theme="7"/>
        </bottom>
      </border>
    </dxf>
    <dxf>
      <font>
        <b/>
        <color theme="1"/>
      </font>
      <border>
        <top style="thin">
          <color theme="7"/>
        </top>
        <bottom style="thin">
          <color theme="7"/>
        </bottom>
      </border>
    </dxf>
    <dxf>
      <font>
        <b val="0"/>
        <i val="0"/>
        <color theme="1"/>
      </font>
      <border>
        <horizontal style="thin">
          <color theme="7" tint="0.79998168889431442"/>
        </horizontal>
      </border>
    </dxf>
  </dxfs>
  <tableStyles count="2" defaultTableStyle="TableStyleMedium2" defaultPivotStyle="PivotStyleLight16">
    <tableStyle name="PivotStyleLight5 2" table="0" count="11" xr9:uid="{7C126961-BA40-44F6-87DA-27C458615E8D}">
      <tableStyleElement type="wholeTable" dxfId="62"/>
      <tableStyleElement type="headerRow" dxfId="61"/>
      <tableStyleElement type="totalRow" dxfId="60"/>
      <tableStyleElement type="firstRowStripe" dxfId="59"/>
      <tableStyleElement type="firstColumnStripe" dxfId="58"/>
      <tableStyleElement type="firstSubtotalRow" dxfId="57"/>
      <tableStyleElement type="secondSubtotalRow" dxfId="56"/>
      <tableStyleElement type="firstRowSubheading" dxfId="55"/>
      <tableStyleElement type="secondRowSubheading" dxfId="54"/>
      <tableStyleElement type="pageFieldLabels" dxfId="53"/>
      <tableStyleElement type="pageFieldValues" dxfId="52"/>
    </tableStyle>
    <tableStyle name="Tabellenformat 1" pivot="0" count="0" xr9:uid="{4242F0AC-0633-4F1D-BB39-1AF60E73CF02}"/>
  </tableStyles>
  <colors>
    <mruColors>
      <color rgb="FFE5E7E8"/>
      <color rgb="FFF2F3F4"/>
      <color rgb="FFDF091B"/>
      <color rgb="FFFFFF00"/>
      <color rgb="FFFBFD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Regenmenge (l/m2)</a:t>
            </a:r>
            <a:r>
              <a:rPr lang="en-US" baseline="0"/>
              <a:t> vs. Windstärke (m/s)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'Lösung B'!$F$1</c:f>
              <c:strCache>
                <c:ptCount val="1"/>
                <c:pt idx="0">
                  <c:v>Regen (mm)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'Lösung B'!$G$2:$G$366</c:f>
              <c:numCache>
                <c:formatCode>General</c:formatCode>
                <c:ptCount val="365"/>
                <c:pt idx="0">
                  <c:v>0.91</c:v>
                </c:pt>
                <c:pt idx="1">
                  <c:v>2.12</c:v>
                </c:pt>
                <c:pt idx="2">
                  <c:v>4.05</c:v>
                </c:pt>
                <c:pt idx="3">
                  <c:v>3.57</c:v>
                </c:pt>
                <c:pt idx="4">
                  <c:v>3.44</c:v>
                </c:pt>
                <c:pt idx="5">
                  <c:v>2.42</c:v>
                </c:pt>
                <c:pt idx="6">
                  <c:v>2.9</c:v>
                </c:pt>
                <c:pt idx="7">
                  <c:v>3.2</c:v>
                </c:pt>
                <c:pt idx="8">
                  <c:v>3.96</c:v>
                </c:pt>
                <c:pt idx="9">
                  <c:v>1.45</c:v>
                </c:pt>
                <c:pt idx="10">
                  <c:v>2.2599999999999998</c:v>
                </c:pt>
                <c:pt idx="11">
                  <c:v>1.75</c:v>
                </c:pt>
                <c:pt idx="12">
                  <c:v>2.23</c:v>
                </c:pt>
                <c:pt idx="13">
                  <c:v>0.85</c:v>
                </c:pt>
                <c:pt idx="14">
                  <c:v>1.38</c:v>
                </c:pt>
                <c:pt idx="15">
                  <c:v>2.84</c:v>
                </c:pt>
                <c:pt idx="16">
                  <c:v>2.74</c:v>
                </c:pt>
                <c:pt idx="17">
                  <c:v>2.08</c:v>
                </c:pt>
                <c:pt idx="18">
                  <c:v>3.22</c:v>
                </c:pt>
                <c:pt idx="19">
                  <c:v>3.61</c:v>
                </c:pt>
                <c:pt idx="20">
                  <c:v>1.41</c:v>
                </c:pt>
                <c:pt idx="21">
                  <c:v>2.39</c:v>
                </c:pt>
                <c:pt idx="22">
                  <c:v>1.28</c:v>
                </c:pt>
                <c:pt idx="23">
                  <c:v>1.05</c:v>
                </c:pt>
                <c:pt idx="24">
                  <c:v>1.78</c:v>
                </c:pt>
                <c:pt idx="25">
                  <c:v>2.13</c:v>
                </c:pt>
                <c:pt idx="26">
                  <c:v>3.05</c:v>
                </c:pt>
                <c:pt idx="27">
                  <c:v>2.95</c:v>
                </c:pt>
                <c:pt idx="28">
                  <c:v>3.99</c:v>
                </c:pt>
                <c:pt idx="29">
                  <c:v>3.52</c:v>
                </c:pt>
                <c:pt idx="30">
                  <c:v>4.78</c:v>
                </c:pt>
                <c:pt idx="31">
                  <c:v>5.53</c:v>
                </c:pt>
                <c:pt idx="32">
                  <c:v>4.45</c:v>
                </c:pt>
                <c:pt idx="33">
                  <c:v>1.95</c:v>
                </c:pt>
                <c:pt idx="34">
                  <c:v>4.01</c:v>
                </c:pt>
                <c:pt idx="35">
                  <c:v>2.58</c:v>
                </c:pt>
                <c:pt idx="36">
                  <c:v>7.09</c:v>
                </c:pt>
                <c:pt idx="37">
                  <c:v>3.63</c:v>
                </c:pt>
                <c:pt idx="38">
                  <c:v>2.3199999999999998</c:v>
                </c:pt>
                <c:pt idx="39">
                  <c:v>1.32</c:v>
                </c:pt>
                <c:pt idx="40">
                  <c:v>2.5299999999999998</c:v>
                </c:pt>
                <c:pt idx="41">
                  <c:v>1.94</c:v>
                </c:pt>
                <c:pt idx="42">
                  <c:v>1.5</c:v>
                </c:pt>
                <c:pt idx="43">
                  <c:v>1.2</c:v>
                </c:pt>
                <c:pt idx="44">
                  <c:v>1.65</c:v>
                </c:pt>
                <c:pt idx="45">
                  <c:v>3.13</c:v>
                </c:pt>
                <c:pt idx="46">
                  <c:v>4.2300000000000004</c:v>
                </c:pt>
                <c:pt idx="47">
                  <c:v>7.72</c:v>
                </c:pt>
                <c:pt idx="48">
                  <c:v>3.84</c:v>
                </c:pt>
                <c:pt idx="49">
                  <c:v>4.53</c:v>
                </c:pt>
                <c:pt idx="50">
                  <c:v>6.49</c:v>
                </c:pt>
                <c:pt idx="51">
                  <c:v>7.34</c:v>
                </c:pt>
                <c:pt idx="52">
                  <c:v>4.71</c:v>
                </c:pt>
                <c:pt idx="53">
                  <c:v>2.2599999999999998</c:v>
                </c:pt>
                <c:pt idx="54">
                  <c:v>3.26</c:v>
                </c:pt>
                <c:pt idx="55">
                  <c:v>2.95</c:v>
                </c:pt>
                <c:pt idx="56">
                  <c:v>1.74</c:v>
                </c:pt>
                <c:pt idx="57">
                  <c:v>3.6</c:v>
                </c:pt>
                <c:pt idx="58">
                  <c:v>1.72</c:v>
                </c:pt>
                <c:pt idx="59">
                  <c:v>1.46</c:v>
                </c:pt>
                <c:pt idx="60">
                  <c:v>0.96</c:v>
                </c:pt>
                <c:pt idx="61">
                  <c:v>1.36</c:v>
                </c:pt>
                <c:pt idx="62">
                  <c:v>2.64</c:v>
                </c:pt>
                <c:pt idx="63">
                  <c:v>2.63</c:v>
                </c:pt>
                <c:pt idx="64">
                  <c:v>2.71</c:v>
                </c:pt>
                <c:pt idx="65">
                  <c:v>3.32</c:v>
                </c:pt>
                <c:pt idx="66">
                  <c:v>2.1800000000000002</c:v>
                </c:pt>
                <c:pt idx="67">
                  <c:v>1.27</c:v>
                </c:pt>
                <c:pt idx="68">
                  <c:v>1.95</c:v>
                </c:pt>
                <c:pt idx="69">
                  <c:v>1.9</c:v>
                </c:pt>
                <c:pt idx="70">
                  <c:v>2.04</c:v>
                </c:pt>
                <c:pt idx="71">
                  <c:v>1.44</c:v>
                </c:pt>
                <c:pt idx="72">
                  <c:v>2.95</c:v>
                </c:pt>
                <c:pt idx="73">
                  <c:v>1.68</c:v>
                </c:pt>
                <c:pt idx="74">
                  <c:v>2.2999999999999998</c:v>
                </c:pt>
                <c:pt idx="75">
                  <c:v>2.16</c:v>
                </c:pt>
                <c:pt idx="76">
                  <c:v>3.73</c:v>
                </c:pt>
                <c:pt idx="77">
                  <c:v>4.13</c:v>
                </c:pt>
                <c:pt idx="78">
                  <c:v>1.78</c:v>
                </c:pt>
                <c:pt idx="79">
                  <c:v>1.78</c:v>
                </c:pt>
                <c:pt idx="80">
                  <c:v>1.38</c:v>
                </c:pt>
                <c:pt idx="81">
                  <c:v>1.4</c:v>
                </c:pt>
                <c:pt idx="82">
                  <c:v>1.5</c:v>
                </c:pt>
                <c:pt idx="83">
                  <c:v>1.85</c:v>
                </c:pt>
                <c:pt idx="84">
                  <c:v>2.65</c:v>
                </c:pt>
                <c:pt idx="85">
                  <c:v>1.84</c:v>
                </c:pt>
                <c:pt idx="86">
                  <c:v>2.0299999999999998</c:v>
                </c:pt>
                <c:pt idx="87">
                  <c:v>2.08</c:v>
                </c:pt>
                <c:pt idx="88">
                  <c:v>1.89</c:v>
                </c:pt>
                <c:pt idx="89">
                  <c:v>1.2</c:v>
                </c:pt>
                <c:pt idx="90">
                  <c:v>1.75</c:v>
                </c:pt>
                <c:pt idx="91">
                  <c:v>2.91</c:v>
                </c:pt>
                <c:pt idx="92">
                  <c:v>2.2400000000000002</c:v>
                </c:pt>
                <c:pt idx="93">
                  <c:v>3.75</c:v>
                </c:pt>
                <c:pt idx="94">
                  <c:v>5.0999999999999996</c:v>
                </c:pt>
                <c:pt idx="95">
                  <c:v>3.75</c:v>
                </c:pt>
                <c:pt idx="96">
                  <c:v>7.75</c:v>
                </c:pt>
                <c:pt idx="97">
                  <c:v>6.33</c:v>
                </c:pt>
                <c:pt idx="98">
                  <c:v>3.13</c:v>
                </c:pt>
                <c:pt idx="99">
                  <c:v>2.17</c:v>
                </c:pt>
                <c:pt idx="100">
                  <c:v>1.35</c:v>
                </c:pt>
                <c:pt idx="101">
                  <c:v>1.41</c:v>
                </c:pt>
                <c:pt idx="102">
                  <c:v>1.59</c:v>
                </c:pt>
                <c:pt idx="103">
                  <c:v>1.58</c:v>
                </c:pt>
                <c:pt idx="104">
                  <c:v>1.8</c:v>
                </c:pt>
                <c:pt idx="105">
                  <c:v>3.1</c:v>
                </c:pt>
                <c:pt idx="106">
                  <c:v>3.84</c:v>
                </c:pt>
                <c:pt idx="107">
                  <c:v>2.2400000000000002</c:v>
                </c:pt>
                <c:pt idx="108">
                  <c:v>1.59</c:v>
                </c:pt>
                <c:pt idx="109">
                  <c:v>2.95</c:v>
                </c:pt>
                <c:pt idx="110">
                  <c:v>2.95</c:v>
                </c:pt>
                <c:pt idx="111">
                  <c:v>2.58</c:v>
                </c:pt>
                <c:pt idx="112">
                  <c:v>2.88</c:v>
                </c:pt>
                <c:pt idx="113">
                  <c:v>4.09</c:v>
                </c:pt>
                <c:pt idx="114">
                  <c:v>2.4</c:v>
                </c:pt>
                <c:pt idx="115">
                  <c:v>2.41</c:v>
                </c:pt>
                <c:pt idx="116">
                  <c:v>1.97</c:v>
                </c:pt>
                <c:pt idx="117">
                  <c:v>2.57</c:v>
                </c:pt>
                <c:pt idx="118">
                  <c:v>1.56</c:v>
                </c:pt>
                <c:pt idx="119">
                  <c:v>1.66</c:v>
                </c:pt>
                <c:pt idx="120">
                  <c:v>1.48</c:v>
                </c:pt>
                <c:pt idx="121">
                  <c:v>1.69</c:v>
                </c:pt>
                <c:pt idx="122">
                  <c:v>1.38</c:v>
                </c:pt>
                <c:pt idx="123">
                  <c:v>1.69</c:v>
                </c:pt>
                <c:pt idx="124">
                  <c:v>1.72</c:v>
                </c:pt>
                <c:pt idx="125">
                  <c:v>1.67</c:v>
                </c:pt>
                <c:pt idx="126">
                  <c:v>1.5</c:v>
                </c:pt>
                <c:pt idx="127">
                  <c:v>2.3199999999999998</c:v>
                </c:pt>
                <c:pt idx="128">
                  <c:v>1.94</c:v>
                </c:pt>
                <c:pt idx="129">
                  <c:v>1.59</c:v>
                </c:pt>
                <c:pt idx="130">
                  <c:v>2.5299999999999998</c:v>
                </c:pt>
                <c:pt idx="131">
                  <c:v>2.95</c:v>
                </c:pt>
                <c:pt idx="132">
                  <c:v>1.82</c:v>
                </c:pt>
                <c:pt idx="133">
                  <c:v>1.6</c:v>
                </c:pt>
                <c:pt idx="134">
                  <c:v>1.63</c:v>
                </c:pt>
                <c:pt idx="135">
                  <c:v>1.79</c:v>
                </c:pt>
                <c:pt idx="136">
                  <c:v>1.48</c:v>
                </c:pt>
                <c:pt idx="137">
                  <c:v>1.8</c:v>
                </c:pt>
                <c:pt idx="138">
                  <c:v>2.2999999999999998</c:v>
                </c:pt>
                <c:pt idx="139">
                  <c:v>2.34</c:v>
                </c:pt>
                <c:pt idx="140">
                  <c:v>1.79</c:v>
                </c:pt>
                <c:pt idx="141">
                  <c:v>1.22</c:v>
                </c:pt>
                <c:pt idx="142">
                  <c:v>1.73</c:v>
                </c:pt>
                <c:pt idx="143">
                  <c:v>2.6</c:v>
                </c:pt>
                <c:pt idx="144">
                  <c:v>1.3</c:v>
                </c:pt>
                <c:pt idx="145">
                  <c:v>1.85</c:v>
                </c:pt>
                <c:pt idx="146">
                  <c:v>2.88</c:v>
                </c:pt>
                <c:pt idx="147">
                  <c:v>1.86</c:v>
                </c:pt>
                <c:pt idx="148">
                  <c:v>1.77</c:v>
                </c:pt>
                <c:pt idx="149">
                  <c:v>1.7</c:v>
                </c:pt>
                <c:pt idx="150">
                  <c:v>2.76</c:v>
                </c:pt>
                <c:pt idx="151">
                  <c:v>2.2799999999999998</c:v>
                </c:pt>
                <c:pt idx="152">
                  <c:v>1.52</c:v>
                </c:pt>
                <c:pt idx="153">
                  <c:v>1.41</c:v>
                </c:pt>
                <c:pt idx="154">
                  <c:v>1.74</c:v>
                </c:pt>
                <c:pt idx="155">
                  <c:v>2.35</c:v>
                </c:pt>
                <c:pt idx="156">
                  <c:v>2.12</c:v>
                </c:pt>
                <c:pt idx="157">
                  <c:v>1.59</c:v>
                </c:pt>
                <c:pt idx="158">
                  <c:v>2.09</c:v>
                </c:pt>
                <c:pt idx="159">
                  <c:v>2.27</c:v>
                </c:pt>
                <c:pt idx="160">
                  <c:v>1.2</c:v>
                </c:pt>
                <c:pt idx="161">
                  <c:v>1.1200000000000001</c:v>
                </c:pt>
                <c:pt idx="162">
                  <c:v>1.65</c:v>
                </c:pt>
                <c:pt idx="163">
                  <c:v>2.0499999999999998</c:v>
                </c:pt>
                <c:pt idx="164">
                  <c:v>1.74</c:v>
                </c:pt>
                <c:pt idx="165">
                  <c:v>1.75</c:v>
                </c:pt>
                <c:pt idx="166">
                  <c:v>1.97</c:v>
                </c:pt>
                <c:pt idx="167">
                  <c:v>1.38</c:v>
                </c:pt>
                <c:pt idx="168">
                  <c:v>1.39</c:v>
                </c:pt>
                <c:pt idx="169">
                  <c:v>1.7</c:v>
                </c:pt>
                <c:pt idx="170">
                  <c:v>3.08</c:v>
                </c:pt>
                <c:pt idx="171">
                  <c:v>2.23</c:v>
                </c:pt>
                <c:pt idx="172">
                  <c:v>1.44</c:v>
                </c:pt>
                <c:pt idx="173">
                  <c:v>1.85</c:v>
                </c:pt>
                <c:pt idx="174">
                  <c:v>1.95</c:v>
                </c:pt>
                <c:pt idx="175">
                  <c:v>1.29</c:v>
                </c:pt>
                <c:pt idx="176">
                  <c:v>2.13</c:v>
                </c:pt>
                <c:pt idx="177">
                  <c:v>1.98</c:v>
                </c:pt>
                <c:pt idx="178">
                  <c:v>1.7</c:v>
                </c:pt>
                <c:pt idx="179">
                  <c:v>1.43</c:v>
                </c:pt>
                <c:pt idx="180">
                  <c:v>1.66</c:v>
                </c:pt>
                <c:pt idx="181">
                  <c:v>2.2200000000000002</c:v>
                </c:pt>
                <c:pt idx="182">
                  <c:v>1.8</c:v>
                </c:pt>
                <c:pt idx="183">
                  <c:v>1.78</c:v>
                </c:pt>
                <c:pt idx="184">
                  <c:v>1.5</c:v>
                </c:pt>
                <c:pt idx="185">
                  <c:v>1.45</c:v>
                </c:pt>
                <c:pt idx="186">
                  <c:v>1.52</c:v>
                </c:pt>
                <c:pt idx="187">
                  <c:v>1.79</c:v>
                </c:pt>
                <c:pt idx="188">
                  <c:v>1.47</c:v>
                </c:pt>
                <c:pt idx="189">
                  <c:v>1.2</c:v>
                </c:pt>
                <c:pt idx="190">
                  <c:v>1.76</c:v>
                </c:pt>
                <c:pt idx="191">
                  <c:v>1.95</c:v>
                </c:pt>
                <c:pt idx="192">
                  <c:v>1.73</c:v>
                </c:pt>
                <c:pt idx="193">
                  <c:v>1.34</c:v>
                </c:pt>
                <c:pt idx="194">
                  <c:v>2.66</c:v>
                </c:pt>
                <c:pt idx="195">
                  <c:v>1.7</c:v>
                </c:pt>
                <c:pt idx="196">
                  <c:v>1.78</c:v>
                </c:pt>
                <c:pt idx="197">
                  <c:v>2</c:v>
                </c:pt>
                <c:pt idx="198">
                  <c:v>1.53</c:v>
                </c:pt>
                <c:pt idx="199">
                  <c:v>1.55</c:v>
                </c:pt>
                <c:pt idx="200">
                  <c:v>2.06</c:v>
                </c:pt>
                <c:pt idx="201">
                  <c:v>2.02</c:v>
                </c:pt>
                <c:pt idx="202">
                  <c:v>1.64</c:v>
                </c:pt>
                <c:pt idx="203">
                  <c:v>2.12</c:v>
                </c:pt>
                <c:pt idx="204">
                  <c:v>1.1299999999999999</c:v>
                </c:pt>
                <c:pt idx="205">
                  <c:v>2.3199999999999998</c:v>
                </c:pt>
                <c:pt idx="206">
                  <c:v>1.95</c:v>
                </c:pt>
                <c:pt idx="207">
                  <c:v>1.44</c:v>
                </c:pt>
                <c:pt idx="208">
                  <c:v>1.96</c:v>
                </c:pt>
                <c:pt idx="209">
                  <c:v>1.93</c:v>
                </c:pt>
                <c:pt idx="210">
                  <c:v>2.38</c:v>
                </c:pt>
                <c:pt idx="211">
                  <c:v>2.1</c:v>
                </c:pt>
                <c:pt idx="212">
                  <c:v>1.76</c:v>
                </c:pt>
                <c:pt idx="213">
                  <c:v>1.3</c:v>
                </c:pt>
                <c:pt idx="214">
                  <c:v>1.26</c:v>
                </c:pt>
                <c:pt idx="215">
                  <c:v>1.63</c:v>
                </c:pt>
                <c:pt idx="216">
                  <c:v>1.97</c:v>
                </c:pt>
                <c:pt idx="217">
                  <c:v>2.15</c:v>
                </c:pt>
                <c:pt idx="218">
                  <c:v>2.08</c:v>
                </c:pt>
                <c:pt idx="219">
                  <c:v>2.0099999999999998</c:v>
                </c:pt>
                <c:pt idx="220">
                  <c:v>2.38</c:v>
                </c:pt>
                <c:pt idx="221">
                  <c:v>2.75</c:v>
                </c:pt>
                <c:pt idx="222">
                  <c:v>2.2400000000000002</c:v>
                </c:pt>
                <c:pt idx="223">
                  <c:v>2.5099999999999998</c:v>
                </c:pt>
                <c:pt idx="224">
                  <c:v>2.23</c:v>
                </c:pt>
                <c:pt idx="225">
                  <c:v>1.97</c:v>
                </c:pt>
                <c:pt idx="226">
                  <c:v>2.73</c:v>
                </c:pt>
                <c:pt idx="227">
                  <c:v>1.22</c:v>
                </c:pt>
                <c:pt idx="228">
                  <c:v>1.62</c:v>
                </c:pt>
                <c:pt idx="229">
                  <c:v>2.14</c:v>
                </c:pt>
                <c:pt idx="230">
                  <c:v>1.64</c:v>
                </c:pt>
                <c:pt idx="231">
                  <c:v>2.46</c:v>
                </c:pt>
                <c:pt idx="232">
                  <c:v>1.1000000000000001</c:v>
                </c:pt>
                <c:pt idx="233">
                  <c:v>1.53</c:v>
                </c:pt>
                <c:pt idx="234">
                  <c:v>1.41</c:v>
                </c:pt>
                <c:pt idx="235">
                  <c:v>1.8</c:v>
                </c:pt>
                <c:pt idx="236">
                  <c:v>1.29</c:v>
                </c:pt>
                <c:pt idx="237">
                  <c:v>1.74</c:v>
                </c:pt>
                <c:pt idx="238">
                  <c:v>1.18</c:v>
                </c:pt>
                <c:pt idx="239">
                  <c:v>1.45</c:v>
                </c:pt>
                <c:pt idx="240">
                  <c:v>1.62</c:v>
                </c:pt>
                <c:pt idx="241">
                  <c:v>1.37</c:v>
                </c:pt>
                <c:pt idx="242">
                  <c:v>1.48</c:v>
                </c:pt>
                <c:pt idx="243">
                  <c:v>1.89</c:v>
                </c:pt>
                <c:pt idx="244">
                  <c:v>1.66</c:v>
                </c:pt>
                <c:pt idx="245">
                  <c:v>1.85</c:v>
                </c:pt>
                <c:pt idx="246">
                  <c:v>1.1200000000000001</c:v>
                </c:pt>
                <c:pt idx="247">
                  <c:v>1.34</c:v>
                </c:pt>
                <c:pt idx="248">
                  <c:v>1.62</c:v>
                </c:pt>
                <c:pt idx="249">
                  <c:v>1.48</c:v>
                </c:pt>
                <c:pt idx="250">
                  <c:v>2.83</c:v>
                </c:pt>
                <c:pt idx="251">
                  <c:v>2.1</c:v>
                </c:pt>
                <c:pt idx="252">
                  <c:v>3.02</c:v>
                </c:pt>
                <c:pt idx="253">
                  <c:v>2.15</c:v>
                </c:pt>
                <c:pt idx="254">
                  <c:v>1.0900000000000001</c:v>
                </c:pt>
                <c:pt idx="255">
                  <c:v>0.93</c:v>
                </c:pt>
                <c:pt idx="256">
                  <c:v>2.78</c:v>
                </c:pt>
                <c:pt idx="257">
                  <c:v>3.02</c:v>
                </c:pt>
                <c:pt idx="258">
                  <c:v>1.39</c:v>
                </c:pt>
                <c:pt idx="259">
                  <c:v>2.42</c:v>
                </c:pt>
                <c:pt idx="260">
                  <c:v>3.42</c:v>
                </c:pt>
                <c:pt idx="261">
                  <c:v>1.38</c:v>
                </c:pt>
                <c:pt idx="262">
                  <c:v>1.2</c:v>
                </c:pt>
                <c:pt idx="263">
                  <c:v>2.29</c:v>
                </c:pt>
                <c:pt idx="264">
                  <c:v>1.58</c:v>
                </c:pt>
                <c:pt idx="265">
                  <c:v>1.6</c:v>
                </c:pt>
                <c:pt idx="266">
                  <c:v>1.45</c:v>
                </c:pt>
                <c:pt idx="267">
                  <c:v>1.65</c:v>
                </c:pt>
                <c:pt idx="268">
                  <c:v>2.87</c:v>
                </c:pt>
                <c:pt idx="269">
                  <c:v>4.83</c:v>
                </c:pt>
                <c:pt idx="270">
                  <c:v>2.33</c:v>
                </c:pt>
                <c:pt idx="271">
                  <c:v>0.83</c:v>
                </c:pt>
                <c:pt idx="272">
                  <c:v>1.32</c:v>
                </c:pt>
                <c:pt idx="273">
                  <c:v>3.22</c:v>
                </c:pt>
                <c:pt idx="274">
                  <c:v>3.76</c:v>
                </c:pt>
                <c:pt idx="275">
                  <c:v>1.4</c:v>
                </c:pt>
                <c:pt idx="276">
                  <c:v>1.02</c:v>
                </c:pt>
                <c:pt idx="277">
                  <c:v>1.68</c:v>
                </c:pt>
                <c:pt idx="278">
                  <c:v>1.34</c:v>
                </c:pt>
                <c:pt idx="279">
                  <c:v>1.02</c:v>
                </c:pt>
                <c:pt idx="280">
                  <c:v>1.2</c:v>
                </c:pt>
                <c:pt idx="281">
                  <c:v>1.68</c:v>
                </c:pt>
                <c:pt idx="282">
                  <c:v>1.21</c:v>
                </c:pt>
                <c:pt idx="283">
                  <c:v>1.54</c:v>
                </c:pt>
                <c:pt idx="284">
                  <c:v>1</c:v>
                </c:pt>
                <c:pt idx="285">
                  <c:v>1.59</c:v>
                </c:pt>
                <c:pt idx="286">
                  <c:v>2.02</c:v>
                </c:pt>
                <c:pt idx="287">
                  <c:v>2.62</c:v>
                </c:pt>
                <c:pt idx="288">
                  <c:v>0.91</c:v>
                </c:pt>
                <c:pt idx="289">
                  <c:v>1.25</c:v>
                </c:pt>
                <c:pt idx="290">
                  <c:v>1.58</c:v>
                </c:pt>
                <c:pt idx="291">
                  <c:v>1.88</c:v>
                </c:pt>
                <c:pt idx="292">
                  <c:v>1.28</c:v>
                </c:pt>
                <c:pt idx="293">
                  <c:v>1.44</c:v>
                </c:pt>
                <c:pt idx="294">
                  <c:v>1.61</c:v>
                </c:pt>
                <c:pt idx="295">
                  <c:v>1.39</c:v>
                </c:pt>
                <c:pt idx="296">
                  <c:v>1.98</c:v>
                </c:pt>
                <c:pt idx="297">
                  <c:v>1.32</c:v>
                </c:pt>
                <c:pt idx="298">
                  <c:v>1.81</c:v>
                </c:pt>
                <c:pt idx="299">
                  <c:v>1.1000000000000001</c:v>
                </c:pt>
                <c:pt idx="300">
                  <c:v>1.18</c:v>
                </c:pt>
                <c:pt idx="301">
                  <c:v>0.78</c:v>
                </c:pt>
                <c:pt idx="302">
                  <c:v>1.1100000000000001</c:v>
                </c:pt>
                <c:pt idx="303">
                  <c:v>1.3</c:v>
                </c:pt>
                <c:pt idx="304">
                  <c:v>1.57</c:v>
                </c:pt>
                <c:pt idx="305">
                  <c:v>1.61</c:v>
                </c:pt>
                <c:pt idx="306">
                  <c:v>1.3</c:v>
                </c:pt>
                <c:pt idx="307">
                  <c:v>2.13</c:v>
                </c:pt>
                <c:pt idx="308">
                  <c:v>1.78</c:v>
                </c:pt>
                <c:pt idx="309">
                  <c:v>1.67</c:v>
                </c:pt>
                <c:pt idx="310">
                  <c:v>1.55</c:v>
                </c:pt>
                <c:pt idx="311">
                  <c:v>1.24</c:v>
                </c:pt>
                <c:pt idx="312">
                  <c:v>1.68</c:v>
                </c:pt>
                <c:pt idx="313">
                  <c:v>1.25</c:v>
                </c:pt>
                <c:pt idx="314">
                  <c:v>0.99</c:v>
                </c:pt>
                <c:pt idx="315">
                  <c:v>1.25</c:v>
                </c:pt>
                <c:pt idx="316">
                  <c:v>1.59</c:v>
                </c:pt>
                <c:pt idx="317">
                  <c:v>1.08</c:v>
                </c:pt>
                <c:pt idx="318">
                  <c:v>1.18</c:v>
                </c:pt>
                <c:pt idx="319">
                  <c:v>1.89</c:v>
                </c:pt>
                <c:pt idx="320">
                  <c:v>2.39</c:v>
                </c:pt>
                <c:pt idx="321">
                  <c:v>3.73</c:v>
                </c:pt>
                <c:pt idx="322">
                  <c:v>2.4300000000000002</c:v>
                </c:pt>
                <c:pt idx="323">
                  <c:v>3.48</c:v>
                </c:pt>
                <c:pt idx="324">
                  <c:v>3.13</c:v>
                </c:pt>
                <c:pt idx="325">
                  <c:v>2.7</c:v>
                </c:pt>
                <c:pt idx="326">
                  <c:v>2.37</c:v>
                </c:pt>
                <c:pt idx="327">
                  <c:v>3.2</c:v>
                </c:pt>
                <c:pt idx="328">
                  <c:v>1.35</c:v>
                </c:pt>
                <c:pt idx="329">
                  <c:v>0.8</c:v>
                </c:pt>
                <c:pt idx="330">
                  <c:v>1.24</c:v>
                </c:pt>
                <c:pt idx="331">
                  <c:v>0.8</c:v>
                </c:pt>
                <c:pt idx="332">
                  <c:v>0.87</c:v>
                </c:pt>
                <c:pt idx="333">
                  <c:v>2.13</c:v>
                </c:pt>
                <c:pt idx="334">
                  <c:v>2.21</c:v>
                </c:pt>
                <c:pt idx="335">
                  <c:v>1.03</c:v>
                </c:pt>
                <c:pt idx="336">
                  <c:v>2.73</c:v>
                </c:pt>
                <c:pt idx="337">
                  <c:v>1.78</c:v>
                </c:pt>
                <c:pt idx="338">
                  <c:v>1.83</c:v>
                </c:pt>
                <c:pt idx="339">
                  <c:v>0.85</c:v>
                </c:pt>
                <c:pt idx="340">
                  <c:v>1.1499999999999999</c:v>
                </c:pt>
                <c:pt idx="341">
                  <c:v>0.88</c:v>
                </c:pt>
                <c:pt idx="342">
                  <c:v>1.93</c:v>
                </c:pt>
                <c:pt idx="343">
                  <c:v>1.74</c:v>
                </c:pt>
                <c:pt idx="344">
                  <c:v>0.75</c:v>
                </c:pt>
                <c:pt idx="345">
                  <c:v>1.28</c:v>
                </c:pt>
                <c:pt idx="346">
                  <c:v>2.74</c:v>
                </c:pt>
                <c:pt idx="347">
                  <c:v>1.65</c:v>
                </c:pt>
                <c:pt idx="348">
                  <c:v>2.9</c:v>
                </c:pt>
                <c:pt idx="349">
                  <c:v>1.53</c:v>
                </c:pt>
                <c:pt idx="350">
                  <c:v>1.68</c:v>
                </c:pt>
                <c:pt idx="351">
                  <c:v>1.31</c:v>
                </c:pt>
                <c:pt idx="352">
                  <c:v>0.8</c:v>
                </c:pt>
                <c:pt idx="353">
                  <c:v>0.72</c:v>
                </c:pt>
                <c:pt idx="354">
                  <c:v>1.5</c:v>
                </c:pt>
                <c:pt idx="355">
                  <c:v>4.53</c:v>
                </c:pt>
                <c:pt idx="356">
                  <c:v>4.0999999999999996</c:v>
                </c:pt>
                <c:pt idx="357">
                  <c:v>3.18</c:v>
                </c:pt>
                <c:pt idx="358">
                  <c:v>1.77</c:v>
                </c:pt>
                <c:pt idx="359">
                  <c:v>3.14</c:v>
                </c:pt>
                <c:pt idx="360">
                  <c:v>1.49</c:v>
                </c:pt>
                <c:pt idx="361">
                  <c:v>1.33</c:v>
                </c:pt>
                <c:pt idx="362">
                  <c:v>3.45</c:v>
                </c:pt>
                <c:pt idx="363">
                  <c:v>2.14</c:v>
                </c:pt>
                <c:pt idx="364">
                  <c:v>2.2200000000000002</c:v>
                </c:pt>
              </c:numCache>
            </c:numRef>
          </c:xVal>
          <c:yVal>
            <c:numRef>
              <c:f>'Lösung B'!$F$2:$F$366</c:f>
              <c:numCache>
                <c:formatCode>General</c:formatCode>
                <c:ptCount val="36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</c:v>
                </c:pt>
                <c:pt idx="4">
                  <c:v>12.4</c:v>
                </c:pt>
                <c:pt idx="5">
                  <c:v>1.6</c:v>
                </c:pt>
                <c:pt idx="6">
                  <c:v>0.9</c:v>
                </c:pt>
                <c:pt idx="7">
                  <c:v>0.6</c:v>
                </c:pt>
                <c:pt idx="8">
                  <c:v>4.4000000000000004</c:v>
                </c:pt>
                <c:pt idx="9">
                  <c:v>0.2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0.1</c:v>
                </c:pt>
                <c:pt idx="17">
                  <c:v>0</c:v>
                </c:pt>
                <c:pt idx="18">
                  <c:v>0</c:v>
                </c:pt>
                <c:pt idx="19">
                  <c:v>1.2</c:v>
                </c:pt>
                <c:pt idx="20">
                  <c:v>0</c:v>
                </c:pt>
                <c:pt idx="21">
                  <c:v>0.1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1.2</c:v>
                </c:pt>
                <c:pt idx="27">
                  <c:v>0.1</c:v>
                </c:pt>
                <c:pt idx="28">
                  <c:v>0</c:v>
                </c:pt>
                <c:pt idx="29">
                  <c:v>0</c:v>
                </c:pt>
                <c:pt idx="30">
                  <c:v>3.2</c:v>
                </c:pt>
                <c:pt idx="31">
                  <c:v>1.3</c:v>
                </c:pt>
                <c:pt idx="32">
                  <c:v>0.5</c:v>
                </c:pt>
                <c:pt idx="33">
                  <c:v>0</c:v>
                </c:pt>
                <c:pt idx="34">
                  <c:v>0</c:v>
                </c:pt>
                <c:pt idx="35">
                  <c:v>0.9</c:v>
                </c:pt>
                <c:pt idx="36">
                  <c:v>3.9</c:v>
                </c:pt>
                <c:pt idx="37">
                  <c:v>13.2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9.5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0.3</c:v>
                </c:pt>
                <c:pt idx="46">
                  <c:v>1.2</c:v>
                </c:pt>
                <c:pt idx="47">
                  <c:v>1</c:v>
                </c:pt>
                <c:pt idx="48">
                  <c:v>1.1000000000000001</c:v>
                </c:pt>
                <c:pt idx="49">
                  <c:v>0.9</c:v>
                </c:pt>
                <c:pt idx="50">
                  <c:v>0</c:v>
                </c:pt>
                <c:pt idx="51">
                  <c:v>7.9</c:v>
                </c:pt>
                <c:pt idx="52">
                  <c:v>0.7</c:v>
                </c:pt>
                <c:pt idx="53">
                  <c:v>0</c:v>
                </c:pt>
                <c:pt idx="54">
                  <c:v>0.2</c:v>
                </c:pt>
                <c:pt idx="55">
                  <c:v>1.5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0.7</c:v>
                </c:pt>
                <c:pt idx="74">
                  <c:v>0</c:v>
                </c:pt>
                <c:pt idx="75">
                  <c:v>0.6</c:v>
                </c:pt>
                <c:pt idx="76">
                  <c:v>3.3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3.5</c:v>
                </c:pt>
                <c:pt idx="89">
                  <c:v>15</c:v>
                </c:pt>
                <c:pt idx="90">
                  <c:v>16.399999999999999</c:v>
                </c:pt>
                <c:pt idx="91">
                  <c:v>3.3</c:v>
                </c:pt>
                <c:pt idx="92">
                  <c:v>0.1</c:v>
                </c:pt>
                <c:pt idx="93">
                  <c:v>0</c:v>
                </c:pt>
                <c:pt idx="94">
                  <c:v>0.1</c:v>
                </c:pt>
                <c:pt idx="95">
                  <c:v>0</c:v>
                </c:pt>
                <c:pt idx="96">
                  <c:v>5.7</c:v>
                </c:pt>
                <c:pt idx="97">
                  <c:v>8.6999999999999993</c:v>
                </c:pt>
                <c:pt idx="98">
                  <c:v>7.5</c:v>
                </c:pt>
                <c:pt idx="99">
                  <c:v>0.1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4.2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3.8</c:v>
                </c:pt>
                <c:pt idx="114">
                  <c:v>8.1999999999999993</c:v>
                </c:pt>
                <c:pt idx="115">
                  <c:v>10.4</c:v>
                </c:pt>
                <c:pt idx="116">
                  <c:v>0.1</c:v>
                </c:pt>
                <c:pt idx="117">
                  <c:v>0</c:v>
                </c:pt>
                <c:pt idx="118">
                  <c:v>0</c:v>
                </c:pt>
                <c:pt idx="119">
                  <c:v>6.4</c:v>
                </c:pt>
                <c:pt idx="120">
                  <c:v>0.1</c:v>
                </c:pt>
                <c:pt idx="121">
                  <c:v>0</c:v>
                </c:pt>
                <c:pt idx="122">
                  <c:v>0.8</c:v>
                </c:pt>
                <c:pt idx="123">
                  <c:v>0.3</c:v>
                </c:pt>
                <c:pt idx="124">
                  <c:v>25.1</c:v>
                </c:pt>
                <c:pt idx="125">
                  <c:v>5.7</c:v>
                </c:pt>
                <c:pt idx="126">
                  <c:v>8.4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0.2</c:v>
                </c:pt>
                <c:pt idx="132">
                  <c:v>0.8</c:v>
                </c:pt>
                <c:pt idx="133">
                  <c:v>0</c:v>
                </c:pt>
                <c:pt idx="134">
                  <c:v>0</c:v>
                </c:pt>
                <c:pt idx="135">
                  <c:v>7.5</c:v>
                </c:pt>
                <c:pt idx="136">
                  <c:v>0.1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2.7</c:v>
                </c:pt>
                <c:pt idx="141">
                  <c:v>0</c:v>
                </c:pt>
                <c:pt idx="142">
                  <c:v>7.7</c:v>
                </c:pt>
                <c:pt idx="143">
                  <c:v>11.1</c:v>
                </c:pt>
                <c:pt idx="144">
                  <c:v>5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0.4</c:v>
                </c:pt>
                <c:pt idx="149">
                  <c:v>0</c:v>
                </c:pt>
                <c:pt idx="150">
                  <c:v>0.8</c:v>
                </c:pt>
                <c:pt idx="151">
                  <c:v>3</c:v>
                </c:pt>
                <c:pt idx="152">
                  <c:v>0</c:v>
                </c:pt>
                <c:pt idx="153">
                  <c:v>16.2</c:v>
                </c:pt>
                <c:pt idx="154">
                  <c:v>1.3</c:v>
                </c:pt>
                <c:pt idx="155">
                  <c:v>2.5</c:v>
                </c:pt>
                <c:pt idx="156">
                  <c:v>3.8</c:v>
                </c:pt>
                <c:pt idx="157">
                  <c:v>11.2</c:v>
                </c:pt>
                <c:pt idx="158">
                  <c:v>1.9</c:v>
                </c:pt>
                <c:pt idx="159">
                  <c:v>10</c:v>
                </c:pt>
                <c:pt idx="160">
                  <c:v>0.1</c:v>
                </c:pt>
                <c:pt idx="161">
                  <c:v>0</c:v>
                </c:pt>
                <c:pt idx="162">
                  <c:v>0.8</c:v>
                </c:pt>
                <c:pt idx="163">
                  <c:v>2.1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8.5</c:v>
                </c:pt>
                <c:pt idx="172">
                  <c:v>6.6</c:v>
                </c:pt>
                <c:pt idx="173">
                  <c:v>7.1</c:v>
                </c:pt>
                <c:pt idx="174">
                  <c:v>8.6</c:v>
                </c:pt>
                <c:pt idx="175">
                  <c:v>0</c:v>
                </c:pt>
                <c:pt idx="176">
                  <c:v>0</c:v>
                </c:pt>
                <c:pt idx="177">
                  <c:v>7.5</c:v>
                </c:pt>
                <c:pt idx="178">
                  <c:v>0</c:v>
                </c:pt>
                <c:pt idx="179">
                  <c:v>0</c:v>
                </c:pt>
                <c:pt idx="180">
                  <c:v>8.5</c:v>
                </c:pt>
                <c:pt idx="181">
                  <c:v>25</c:v>
                </c:pt>
                <c:pt idx="182">
                  <c:v>0</c:v>
                </c:pt>
                <c:pt idx="183">
                  <c:v>6.6</c:v>
                </c:pt>
                <c:pt idx="184">
                  <c:v>6.2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3.8</c:v>
                </c:pt>
                <c:pt idx="201">
                  <c:v>0</c:v>
                </c:pt>
                <c:pt idx="202">
                  <c:v>0</c:v>
                </c:pt>
                <c:pt idx="203">
                  <c:v>22.9</c:v>
                </c:pt>
                <c:pt idx="204">
                  <c:v>0</c:v>
                </c:pt>
                <c:pt idx="205">
                  <c:v>0.5</c:v>
                </c:pt>
                <c:pt idx="206">
                  <c:v>7.4</c:v>
                </c:pt>
                <c:pt idx="207">
                  <c:v>0</c:v>
                </c:pt>
                <c:pt idx="208">
                  <c:v>0.7</c:v>
                </c:pt>
                <c:pt idx="209">
                  <c:v>9.8000000000000007</c:v>
                </c:pt>
                <c:pt idx="210">
                  <c:v>0.5</c:v>
                </c:pt>
                <c:pt idx="211">
                  <c:v>0</c:v>
                </c:pt>
                <c:pt idx="212">
                  <c:v>4.5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14.4</c:v>
                </c:pt>
                <c:pt idx="217">
                  <c:v>0.6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3.4</c:v>
                </c:pt>
                <c:pt idx="227">
                  <c:v>0</c:v>
                </c:pt>
                <c:pt idx="228">
                  <c:v>0.8</c:v>
                </c:pt>
                <c:pt idx="229">
                  <c:v>27</c:v>
                </c:pt>
                <c:pt idx="230">
                  <c:v>52.5</c:v>
                </c:pt>
                <c:pt idx="231">
                  <c:v>2.5</c:v>
                </c:pt>
                <c:pt idx="232">
                  <c:v>0.1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1.8</c:v>
                </c:pt>
                <c:pt idx="238">
                  <c:v>12.3</c:v>
                </c:pt>
                <c:pt idx="239">
                  <c:v>0.7</c:v>
                </c:pt>
                <c:pt idx="240">
                  <c:v>0</c:v>
                </c:pt>
                <c:pt idx="241">
                  <c:v>0</c:v>
                </c:pt>
                <c:pt idx="242">
                  <c:v>6.2</c:v>
                </c:pt>
                <c:pt idx="243">
                  <c:v>0</c:v>
                </c:pt>
                <c:pt idx="244">
                  <c:v>0</c:v>
                </c:pt>
                <c:pt idx="245">
                  <c:v>2.8</c:v>
                </c:pt>
                <c:pt idx="246">
                  <c:v>0</c:v>
                </c:pt>
                <c:pt idx="247">
                  <c:v>0</c:v>
                </c:pt>
                <c:pt idx="248">
                  <c:v>1.6</c:v>
                </c:pt>
                <c:pt idx="249">
                  <c:v>9.6999999999999993</c:v>
                </c:pt>
                <c:pt idx="250">
                  <c:v>18.3</c:v>
                </c:pt>
                <c:pt idx="251">
                  <c:v>4.3</c:v>
                </c:pt>
                <c:pt idx="252">
                  <c:v>5.3</c:v>
                </c:pt>
                <c:pt idx="253">
                  <c:v>0.3</c:v>
                </c:pt>
                <c:pt idx="254">
                  <c:v>0.1</c:v>
                </c:pt>
                <c:pt idx="255">
                  <c:v>0</c:v>
                </c:pt>
                <c:pt idx="256">
                  <c:v>2</c:v>
                </c:pt>
                <c:pt idx="257">
                  <c:v>1.8</c:v>
                </c:pt>
                <c:pt idx="258">
                  <c:v>7.7</c:v>
                </c:pt>
                <c:pt idx="259">
                  <c:v>2.2000000000000002</c:v>
                </c:pt>
                <c:pt idx="260">
                  <c:v>0.5</c:v>
                </c:pt>
                <c:pt idx="261">
                  <c:v>0.2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4.5999999999999996</c:v>
                </c:pt>
                <c:pt idx="267">
                  <c:v>6.9</c:v>
                </c:pt>
                <c:pt idx="268">
                  <c:v>0.6</c:v>
                </c:pt>
                <c:pt idx="269">
                  <c:v>6.9</c:v>
                </c:pt>
                <c:pt idx="270">
                  <c:v>27.8</c:v>
                </c:pt>
                <c:pt idx="271">
                  <c:v>2.2000000000000002</c:v>
                </c:pt>
                <c:pt idx="272">
                  <c:v>0</c:v>
                </c:pt>
                <c:pt idx="273">
                  <c:v>0.7</c:v>
                </c:pt>
                <c:pt idx="274">
                  <c:v>9.4</c:v>
                </c:pt>
                <c:pt idx="275">
                  <c:v>0.2</c:v>
                </c:pt>
                <c:pt idx="276">
                  <c:v>0</c:v>
                </c:pt>
                <c:pt idx="277">
                  <c:v>0.1</c:v>
                </c:pt>
                <c:pt idx="278">
                  <c:v>0</c:v>
                </c:pt>
                <c:pt idx="279">
                  <c:v>0</c:v>
                </c:pt>
                <c:pt idx="280">
                  <c:v>0.1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2.7</c:v>
                </c:pt>
                <c:pt idx="286">
                  <c:v>7</c:v>
                </c:pt>
                <c:pt idx="287">
                  <c:v>7.2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0.3</c:v>
                </c:pt>
                <c:pt idx="293">
                  <c:v>5.4</c:v>
                </c:pt>
                <c:pt idx="294">
                  <c:v>12.8</c:v>
                </c:pt>
                <c:pt idx="295">
                  <c:v>2.2999999999999998</c:v>
                </c:pt>
                <c:pt idx="296">
                  <c:v>6.9</c:v>
                </c:pt>
                <c:pt idx="297">
                  <c:v>0</c:v>
                </c:pt>
                <c:pt idx="298">
                  <c:v>0.5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0.2</c:v>
                </c:pt>
                <c:pt idx="304">
                  <c:v>0.2</c:v>
                </c:pt>
                <c:pt idx="305">
                  <c:v>0</c:v>
                </c:pt>
                <c:pt idx="306">
                  <c:v>0.5</c:v>
                </c:pt>
                <c:pt idx="307">
                  <c:v>1.9</c:v>
                </c:pt>
                <c:pt idx="308">
                  <c:v>3.8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1.9</c:v>
                </c:pt>
                <c:pt idx="313">
                  <c:v>0.8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5</c:v>
                </c:pt>
                <c:pt idx="318">
                  <c:v>0</c:v>
                </c:pt>
                <c:pt idx="319">
                  <c:v>2.9</c:v>
                </c:pt>
                <c:pt idx="320">
                  <c:v>6.8</c:v>
                </c:pt>
                <c:pt idx="321">
                  <c:v>5.0999999999999996</c:v>
                </c:pt>
                <c:pt idx="322">
                  <c:v>0</c:v>
                </c:pt>
                <c:pt idx="323">
                  <c:v>2.6</c:v>
                </c:pt>
                <c:pt idx="324">
                  <c:v>4.2</c:v>
                </c:pt>
                <c:pt idx="325">
                  <c:v>0.2</c:v>
                </c:pt>
                <c:pt idx="326">
                  <c:v>2.5</c:v>
                </c:pt>
                <c:pt idx="327">
                  <c:v>1.1000000000000001</c:v>
                </c:pt>
                <c:pt idx="328">
                  <c:v>0.8</c:v>
                </c:pt>
                <c:pt idx="329">
                  <c:v>0.3</c:v>
                </c:pt>
                <c:pt idx="330">
                  <c:v>0</c:v>
                </c:pt>
                <c:pt idx="331">
                  <c:v>0</c:v>
                </c:pt>
                <c:pt idx="332">
                  <c:v>10.7</c:v>
                </c:pt>
                <c:pt idx="333">
                  <c:v>0.2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1.1000000000000001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2.2999999999999998</c:v>
                </c:pt>
                <c:pt idx="343">
                  <c:v>3.1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8.1999999999999993</c:v>
                </c:pt>
                <c:pt idx="348">
                  <c:v>6.2</c:v>
                </c:pt>
                <c:pt idx="349">
                  <c:v>4.4000000000000004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2.6</c:v>
                </c:pt>
                <c:pt idx="355">
                  <c:v>4.3</c:v>
                </c:pt>
                <c:pt idx="356">
                  <c:v>20.8</c:v>
                </c:pt>
                <c:pt idx="357">
                  <c:v>0.9</c:v>
                </c:pt>
                <c:pt idx="358">
                  <c:v>0.1</c:v>
                </c:pt>
                <c:pt idx="359">
                  <c:v>5.8</c:v>
                </c:pt>
                <c:pt idx="360">
                  <c:v>0.2</c:v>
                </c:pt>
                <c:pt idx="361">
                  <c:v>0</c:v>
                </c:pt>
                <c:pt idx="362">
                  <c:v>5.5</c:v>
                </c:pt>
                <c:pt idx="363">
                  <c:v>8.5</c:v>
                </c:pt>
                <c:pt idx="364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99-43D5-B487-49785162A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3801039"/>
        <c:axId val="1683799599"/>
      </c:scatterChart>
      <c:valAx>
        <c:axId val="1683801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3799599"/>
        <c:crosses val="autoZero"/>
        <c:crossBetween val="midCat"/>
      </c:valAx>
      <c:valAx>
        <c:axId val="1683799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8380103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Monatliche Durchschnittstemperaturen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'Lösung D'!$K$3:$K$14</c:f>
                <c:numCache>
                  <c:formatCode>General</c:formatCode>
                  <c:ptCount val="12"/>
                  <c:pt idx="0">
                    <c:v>0.51632073052918726</c:v>
                  </c:pt>
                  <c:pt idx="1">
                    <c:v>0.47649282729342479</c:v>
                  </c:pt>
                  <c:pt idx="2">
                    <c:v>0.64719466306486273</c:v>
                  </c:pt>
                  <c:pt idx="3">
                    <c:v>0.68737269807117007</c:v>
                  </c:pt>
                  <c:pt idx="4">
                    <c:v>0.564080118359363</c:v>
                  </c:pt>
                  <c:pt idx="5">
                    <c:v>0.50869414366666854</c:v>
                  </c:pt>
                  <c:pt idx="6">
                    <c:v>0.44613834908389161</c:v>
                  </c:pt>
                  <c:pt idx="7">
                    <c:v>0.32384340655838884</c:v>
                  </c:pt>
                  <c:pt idx="8">
                    <c:v>0.67234962853303037</c:v>
                  </c:pt>
                  <c:pt idx="9">
                    <c:v>0.28989183497584831</c:v>
                  </c:pt>
                  <c:pt idx="10">
                    <c:v>0.4088976864787367</c:v>
                  </c:pt>
                  <c:pt idx="11">
                    <c:v>0.88692978552106627</c:v>
                  </c:pt>
                </c:numCache>
              </c:numRef>
            </c:plus>
            <c:minus>
              <c:numRef>
                <c:f>'Lösung D'!$K$3:$K$14</c:f>
                <c:numCache>
                  <c:formatCode>General</c:formatCode>
                  <c:ptCount val="12"/>
                  <c:pt idx="0">
                    <c:v>0.51632073052918726</c:v>
                  </c:pt>
                  <c:pt idx="1">
                    <c:v>0.47649282729342479</c:v>
                  </c:pt>
                  <c:pt idx="2">
                    <c:v>0.64719466306486273</c:v>
                  </c:pt>
                  <c:pt idx="3">
                    <c:v>0.68737269807117007</c:v>
                  </c:pt>
                  <c:pt idx="4">
                    <c:v>0.564080118359363</c:v>
                  </c:pt>
                  <c:pt idx="5">
                    <c:v>0.50869414366666854</c:v>
                  </c:pt>
                  <c:pt idx="6">
                    <c:v>0.44613834908389161</c:v>
                  </c:pt>
                  <c:pt idx="7">
                    <c:v>0.32384340655838884</c:v>
                  </c:pt>
                  <c:pt idx="8">
                    <c:v>0.67234962853303037</c:v>
                  </c:pt>
                  <c:pt idx="9">
                    <c:v>0.28989183497584831</c:v>
                  </c:pt>
                  <c:pt idx="10">
                    <c:v>0.4088976864787367</c:v>
                  </c:pt>
                  <c:pt idx="11">
                    <c:v>0.88692978552106627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'Lösung D'!$H$3:$H$14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'Lösung D'!$I$3:$I$14</c:f>
              <c:numCache>
                <c:formatCode>0.0</c:formatCode>
                <c:ptCount val="12"/>
                <c:pt idx="0">
                  <c:v>1.4806451612903226</c:v>
                </c:pt>
                <c:pt idx="1">
                  <c:v>4.0892857142857135</c:v>
                </c:pt>
                <c:pt idx="2">
                  <c:v>5.5870967741935491</c:v>
                </c:pt>
                <c:pt idx="3">
                  <c:v>8.7266666666666666</c:v>
                </c:pt>
                <c:pt idx="4">
                  <c:v>15.632258064516133</c:v>
                </c:pt>
                <c:pt idx="5">
                  <c:v>19.363333333333333</c:v>
                </c:pt>
                <c:pt idx="6">
                  <c:v>20.358064516129033</c:v>
                </c:pt>
                <c:pt idx="7">
                  <c:v>19.809677419354827</c:v>
                </c:pt>
                <c:pt idx="8">
                  <c:v>13.710000000000003</c:v>
                </c:pt>
                <c:pt idx="9">
                  <c:v>12.538709677419355</c:v>
                </c:pt>
                <c:pt idx="10">
                  <c:v>6.2166666666666659</c:v>
                </c:pt>
                <c:pt idx="11">
                  <c:v>1.7000000000000002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41-4843-85A8-7CFE2239F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035120"/>
        <c:axId val="155036080"/>
      </c:barChart>
      <c:catAx>
        <c:axId val="15503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036080"/>
        <c:crosses val="autoZero"/>
        <c:auto val="1"/>
        <c:lblAlgn val="ctr"/>
        <c:lblOffset val="100"/>
        <c:noMultiLvlLbl val="0"/>
      </c:catAx>
      <c:valAx>
        <c:axId val="15503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5035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</cx:chartData>
  <cx:chart>
    <cx:title pos="t" align="ctr" overlay="0">
      <cx:tx>
        <cx:txData>
          <cx:v>Verteilung der Regenmenge (Liter/m2 am Tag)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Verteilung der Regenmenge (Liter/m2 am Tag)</a:t>
          </a:r>
        </a:p>
      </cx:txPr>
    </cx:title>
    <cx:plotArea>
      <cx:plotAreaRegion>
        <cx:series layoutId="clusteredColumn" uniqueId="{2EDA294F-09EB-49B3-B837-813023EDA7E2}">
          <cx:tx>
            <cx:txData>
              <cx:f>_xlchart.v1.0</cx:f>
              <cx:v>Regen (mm)</cx:v>
            </cx:txData>
          </cx:tx>
          <cx:dataId val="0"/>
          <cx:layoutPr>
            <cx:binning intervalClosed="r">
              <cx:binSize val="5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</cx:f>
      </cx:numDim>
    </cx:data>
  </cx:chartData>
  <cx:chart>
    <cx:title pos="t" align="ctr" overlay="0">
      <cx:tx>
        <cx:txData>
          <cx:v>Verteilung der Windstärke (m/s)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Verteilung der Windstärke (m/s)</a:t>
          </a:r>
        </a:p>
      </cx:txPr>
    </cx:title>
    <cx:plotArea>
      <cx:plotAreaRegion>
        <cx:series layoutId="clusteredColumn" uniqueId="{497D4068-24C1-41CE-AD5F-7E1796A78A18}">
          <cx:tx>
            <cx:txData>
              <cx:f>_xlchart.v1.2</cx:f>
              <cx:v>Windstärke (Bft)</cx:v>
            </cx:txData>
          </cx:tx>
          <cx:dataId val="0"/>
          <cx:layoutPr>
            <cx:binning intervalClosed="r" underflow="1">
              <cx:binSize val="0.5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13137</xdr:colOff>
      <xdr:row>4</xdr:row>
      <xdr:rowOff>13137</xdr:rowOff>
    </xdr:from>
    <xdr:to>
      <xdr:col>19</xdr:col>
      <xdr:colOff>58616</xdr:colOff>
      <xdr:row>21</xdr:row>
      <xdr:rowOff>161192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6A7B1995-1F4C-441F-A31A-15F7607DB803}"/>
            </a:ext>
          </a:extLst>
        </xdr:cNvPr>
        <xdr:cNvSpPr txBox="1"/>
      </xdr:nvSpPr>
      <xdr:spPr>
        <a:xfrm>
          <a:off x="9611406" y="775137"/>
          <a:ext cx="7665479" cy="338655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A] Lageparameter</a:t>
          </a:r>
        </a:p>
        <a:p>
          <a:endParaRPr lang="de-DE" sz="1100"/>
        </a:p>
        <a:p>
          <a:r>
            <a:rPr lang="de-DE" sz="1100"/>
            <a:t>Berechne</a:t>
          </a:r>
          <a:r>
            <a:rPr lang="de-DE" sz="1100" baseline="0"/>
            <a:t> für die Regenmenge und die Windstärke den Mittelwert, den Median, den Modalwert sowie das erste und dritte Quartil</a:t>
          </a:r>
        </a:p>
        <a:p>
          <a:endParaRPr lang="de-DE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B] Streuungsparameter &amp; Korrelation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Berechne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für die Regenmenge und die Windstärke Standardabweichung, Varianz und Spannweite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Berechne den Korrelationskoeffizient der beiden Merkmalen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Berechne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außerdem für jeden Tag die Spannweite der Temperatur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C] Aggregation mit Pivot-Tabelle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Berechne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für jeden Monat den Mittelwert und die Standardabweichung der Durchschnittstemperatur.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aseline="0">
            <a:solidFill>
              <a:schemeClr val="accent1">
                <a:lumMod val="75000"/>
              </a:schemeClr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D] Visualisierung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>
            <a:solidFill>
              <a:schemeClr val="accent1">
                <a:lumMod val="75000"/>
              </a:schemeClr>
            </a:solidFill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Visualisiere die Verteilungen der Regenmenge und der Windstärke mit Histogrammen.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Visualisiere den Zusammenhang zwischen Regenmenge und Windstärke mit einem Scatterplot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Visualisiere die monatlichen Durchschnittstemperaturen mit einem Balkendiagramm.</a:t>
          </a:r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>
            <a:effectLst/>
          </a:endParaRPr>
        </a:p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336331</xdr:colOff>
      <xdr:row>7</xdr:row>
      <xdr:rowOff>153912</xdr:rowOff>
    </xdr:from>
    <xdr:to>
      <xdr:col>22</xdr:col>
      <xdr:colOff>29309</xdr:colOff>
      <xdr:row>13</xdr:row>
      <xdr:rowOff>95249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B0880DDA-F6F1-47FD-867F-9582E3E08472}"/>
            </a:ext>
          </a:extLst>
        </xdr:cNvPr>
        <xdr:cNvSpPr txBox="1"/>
      </xdr:nvSpPr>
      <xdr:spPr>
        <a:xfrm>
          <a:off x="16719331" y="1487412"/>
          <a:ext cx="3502978" cy="1084337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Hinweis</a:t>
          </a:r>
          <a:r>
            <a:rPr lang="de-DE" sz="1100" b="0"/>
            <a:t>:</a:t>
          </a:r>
          <a:r>
            <a:rPr lang="de-DE" sz="1100" b="0" baseline="0"/>
            <a:t> bei der Berechnung von Varianz und</a:t>
          </a:r>
        </a:p>
        <a:p>
          <a:r>
            <a:rPr lang="de-DE" sz="1100" b="0" baseline="0"/>
            <a:t>Standardabweichung sollte die "empirische Variante"</a:t>
          </a:r>
        </a:p>
        <a:p>
          <a:r>
            <a:rPr lang="de-DE" sz="1100" b="0" baseline="0"/>
            <a:t>mit eingebauter Bessel-Korrektur verwendet werden.</a:t>
          </a:r>
        </a:p>
        <a:p>
          <a:endParaRPr lang="de-DE" sz="1100" b="0" baseline="0"/>
        </a:p>
        <a:p>
          <a:r>
            <a:rPr lang="de-DE" sz="1100" b="0" baseline="0"/>
            <a:t>STABW.S(...) statt STABW.N(...)</a:t>
          </a:r>
          <a:endParaRPr lang="de-DE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138606</xdr:colOff>
      <xdr:row>0</xdr:row>
      <xdr:rowOff>104775</xdr:rowOff>
    </xdr:from>
    <xdr:to>
      <xdr:col>6</xdr:col>
      <xdr:colOff>135791</xdr:colOff>
      <xdr:row>14</xdr:row>
      <xdr:rowOff>180975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Diagramm 1">
              <a:extLst>
                <a:ext uri="{FF2B5EF4-FFF2-40B4-BE49-F238E27FC236}">
                  <a16:creationId xmlns:a16="http://schemas.microsoft.com/office/drawing/2014/main" id="{9F148FA4-8639-4ED3-A7EA-A6B87A537C3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8606" y="104775"/>
              <a:ext cx="4569185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0</xdr:col>
      <xdr:colOff>133350</xdr:colOff>
      <xdr:row>15</xdr:row>
      <xdr:rowOff>53537</xdr:rowOff>
    </xdr:from>
    <xdr:to>
      <xdr:col>6</xdr:col>
      <xdr:colOff>130535</xdr:colOff>
      <xdr:row>29</xdr:row>
      <xdr:rowOff>129737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>
              <a:extLst>
                <a:ext uri="{FF2B5EF4-FFF2-40B4-BE49-F238E27FC236}">
                  <a16:creationId xmlns:a16="http://schemas.microsoft.com/office/drawing/2014/main" id="{4460158C-0032-456C-AFE0-0D027717993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33350" y="2911037"/>
              <a:ext cx="4569185" cy="2743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0</xdr:col>
      <xdr:colOff>133350</xdr:colOff>
      <xdr:row>30</xdr:row>
      <xdr:rowOff>28575</xdr:rowOff>
    </xdr:from>
    <xdr:to>
      <xdr:col>6</xdr:col>
      <xdr:colOff>104775</xdr:colOff>
      <xdr:row>43</xdr:row>
      <xdr:rowOff>1524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64A3CF5B-879E-4908-A549-6587EF675D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590550</xdr:colOff>
      <xdr:row>15</xdr:row>
      <xdr:rowOff>52387</xdr:rowOff>
    </xdr:from>
    <xdr:to>
      <xdr:col>11</xdr:col>
      <xdr:colOff>171450</xdr:colOff>
      <xdr:row>29</xdr:row>
      <xdr:rowOff>128587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8912DF3E-D6C7-99D7-DABF-1087ECA02A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 Blochinger" refreshedDate="45024.431237847224" createdVersion="8" refreshedVersion="8" minRefreshableVersion="3" recordCount="365" xr:uid="{DF5F984D-DECB-45FA-8568-20A7386A2055}">
  <cacheSource type="worksheet">
    <worksheetSource ref="A1:H366" sheet="DWD-Tage"/>
  </cacheSource>
  <cacheFields count="9">
    <cacheField name="Zeitstempel" numFmtId="14">
      <sharedItems containsSemiMixedTypes="0" containsNonDate="0" containsDate="1" containsString="0" minDate="2022-01-01T00:00:00" maxDate="2023-01-01T00:00:00" count="365">
        <d v="2022-01-01T00:00:00"/>
        <d v="2022-01-02T00:00:00"/>
        <d v="2022-01-03T00:00:00"/>
        <d v="2022-01-04T00:00:00"/>
        <d v="2022-01-05T00:00:00"/>
        <d v="2022-01-06T00:00:00"/>
        <d v="2022-01-07T00:00:00"/>
        <d v="2022-01-08T00:00:00"/>
        <d v="2022-01-09T00:00:00"/>
        <d v="2022-01-10T00:00:00"/>
        <d v="2022-01-11T00:00:00"/>
        <d v="2022-01-12T00:00:00"/>
        <d v="2022-01-13T00:00:00"/>
        <d v="2022-01-14T00:00:00"/>
        <d v="2022-01-15T00:00:00"/>
        <d v="2022-01-16T00:00:00"/>
        <d v="2022-01-17T00:00:00"/>
        <d v="2022-01-18T00:00:00"/>
        <d v="2022-01-19T00:00:00"/>
        <d v="2022-01-20T00:00:00"/>
        <d v="2022-01-21T00:00:00"/>
        <d v="2022-01-22T00:00:00"/>
        <d v="2022-01-23T00:00:00"/>
        <d v="2022-01-24T00:00:00"/>
        <d v="2022-01-25T00:00:00"/>
        <d v="2022-01-26T00:00:00"/>
        <d v="2022-01-27T00:00:00"/>
        <d v="2022-01-28T00:00:00"/>
        <d v="2022-01-29T00:00:00"/>
        <d v="2022-01-30T00:00:00"/>
        <d v="2022-01-31T00:00:00"/>
        <d v="2022-02-01T00:00:00"/>
        <d v="2022-02-02T00:00:00"/>
        <d v="2022-02-03T00:00:00"/>
        <d v="2022-02-04T00:00:00"/>
        <d v="2022-02-05T00:00:00"/>
        <d v="2022-02-06T00:00:00"/>
        <d v="2022-02-07T00:00:00"/>
        <d v="2022-02-08T00:00:00"/>
        <d v="2022-02-09T00:00:00"/>
        <d v="2022-02-10T00:00:00"/>
        <d v="2022-02-11T00:00:00"/>
        <d v="2022-02-12T00:00:00"/>
        <d v="2022-02-13T00:00:00"/>
        <d v="2022-02-14T00:00:00"/>
        <d v="2022-02-15T00:00:00"/>
        <d v="2022-02-16T00:00:00"/>
        <d v="2022-02-17T00:00:00"/>
        <d v="2022-02-18T00:00:00"/>
        <d v="2022-02-19T00:00:00"/>
        <d v="2022-02-20T00:00:00"/>
        <d v="2022-02-21T00:00:00"/>
        <d v="2022-02-22T00:00:00"/>
        <d v="2022-02-23T00:00:00"/>
        <d v="2022-02-24T00:00:00"/>
        <d v="2022-02-25T00:00:00"/>
        <d v="2022-02-26T00:00:00"/>
        <d v="2022-02-27T00:00:00"/>
        <d v="2022-02-28T00:00:00"/>
        <d v="2022-03-01T00:00:00"/>
        <d v="2022-03-02T00:00:00"/>
        <d v="2022-03-03T00:00:00"/>
        <d v="2022-03-04T00:00:00"/>
        <d v="2022-03-05T00:00:00"/>
        <d v="2022-03-06T00:00:00"/>
        <d v="2022-03-07T00:00:00"/>
        <d v="2022-03-08T00:00:00"/>
        <d v="2022-03-09T00:00:00"/>
        <d v="2022-03-10T00:00:00"/>
        <d v="2022-03-11T00:00:00"/>
        <d v="2022-03-12T00:00:00"/>
        <d v="2022-03-13T00:00:00"/>
        <d v="2022-03-14T00:00:00"/>
        <d v="2022-03-15T00:00:00"/>
        <d v="2022-03-16T00:00:00"/>
        <d v="2022-03-17T00:00:00"/>
        <d v="2022-03-18T00:00:00"/>
        <d v="2022-03-19T00:00:00"/>
        <d v="2022-03-20T00:00:00"/>
        <d v="2022-03-21T00:00:00"/>
        <d v="2022-03-22T00:00:00"/>
        <d v="2022-03-23T00:00:00"/>
        <d v="2022-03-24T00:00:00"/>
        <d v="2022-03-25T00:00:00"/>
        <d v="2022-03-26T00:00:00"/>
        <d v="2022-03-27T00:00:00"/>
        <d v="2022-03-28T00:00:00"/>
        <d v="2022-03-29T00:00:00"/>
        <d v="2022-03-30T00:00:00"/>
        <d v="2022-03-31T00:00:00"/>
        <d v="2022-04-01T00:00:00"/>
        <d v="2022-04-02T00:00:00"/>
        <d v="2022-04-03T00:00:00"/>
        <d v="2022-04-04T00:00:00"/>
        <d v="2022-04-05T00:00:00"/>
        <d v="2022-04-06T00:00:00"/>
        <d v="2022-04-07T00:00:00"/>
        <d v="2022-04-08T00:00:00"/>
        <d v="2022-04-09T00:00:00"/>
        <d v="2022-04-10T00:00:00"/>
        <d v="2022-04-11T00:00:00"/>
        <d v="2022-04-12T00:00:00"/>
        <d v="2022-04-13T00:00:00"/>
        <d v="2022-04-14T00:00:00"/>
        <d v="2022-04-15T00:00:00"/>
        <d v="2022-04-16T00:00:00"/>
        <d v="2022-04-17T00:00:00"/>
        <d v="2022-04-18T00:00:00"/>
        <d v="2022-04-19T00:00:00"/>
        <d v="2022-04-20T00:00:00"/>
        <d v="2022-04-21T00:00:00"/>
        <d v="2022-04-22T00:00:00"/>
        <d v="2022-04-23T00:00:00"/>
        <d v="2022-04-24T00:00:00"/>
        <d v="2022-04-25T00:00:00"/>
        <d v="2022-04-26T00:00:00"/>
        <d v="2022-04-27T00:00:00"/>
        <d v="2022-04-28T00:00:00"/>
        <d v="2022-04-29T00:00:00"/>
        <d v="2022-04-30T00:00:00"/>
        <d v="2022-05-01T00:00:00"/>
        <d v="2022-05-02T00:00:00"/>
        <d v="2022-05-03T00:00:00"/>
        <d v="2022-05-04T00:00:00"/>
        <d v="2022-05-05T00:00:00"/>
        <d v="2022-05-06T00:00:00"/>
        <d v="2022-05-07T00:00:00"/>
        <d v="2022-05-08T00:00:00"/>
        <d v="2022-05-09T00:00:00"/>
        <d v="2022-05-10T00:00:00"/>
        <d v="2022-05-11T00:00:00"/>
        <d v="2022-05-12T00:00:00"/>
        <d v="2022-05-13T00:00:00"/>
        <d v="2022-05-14T00:00:00"/>
        <d v="2022-05-15T00:00:00"/>
        <d v="2022-05-16T00:00:00"/>
        <d v="2022-05-17T00:00:00"/>
        <d v="2022-05-18T00:00:00"/>
        <d v="2022-05-19T00:00:00"/>
        <d v="2022-05-20T00:00:00"/>
        <d v="2022-05-21T00:00:00"/>
        <d v="2022-05-22T00:00:00"/>
        <d v="2022-05-23T00:00:00"/>
        <d v="2022-05-24T00:00:00"/>
        <d v="2022-05-25T00:00:00"/>
        <d v="2022-05-26T00:00:00"/>
        <d v="2022-05-27T00:00:00"/>
        <d v="2022-05-28T00:00:00"/>
        <d v="2022-05-29T00:00:00"/>
        <d v="2022-05-30T00:00:00"/>
        <d v="2022-05-31T00:00:00"/>
        <d v="2022-06-01T00:00:00"/>
        <d v="2022-06-02T00:00:00"/>
        <d v="2022-06-03T00:00:00"/>
        <d v="2022-06-04T00:00:00"/>
        <d v="2022-06-05T00:00:00"/>
        <d v="2022-06-06T00:00:00"/>
        <d v="2022-06-07T00:00:00"/>
        <d v="2022-06-08T00:00:00"/>
        <d v="2022-06-09T00:00:00"/>
        <d v="2022-06-10T00:00:00"/>
        <d v="2022-06-11T00:00:00"/>
        <d v="2022-06-12T00:00:00"/>
        <d v="2022-06-13T00:00:00"/>
        <d v="2022-06-14T00:00:00"/>
        <d v="2022-06-15T00:00:00"/>
        <d v="2022-06-16T00:00:00"/>
        <d v="2022-06-17T00:00:00"/>
        <d v="2022-06-18T00:00:00"/>
        <d v="2022-06-19T00:00:00"/>
        <d v="2022-06-20T00:00:00"/>
        <d v="2022-06-21T00:00:00"/>
        <d v="2022-06-22T00:00:00"/>
        <d v="2022-06-23T00:00:00"/>
        <d v="2022-06-24T00:00:00"/>
        <d v="2022-06-25T00:00:00"/>
        <d v="2022-06-26T00:00:00"/>
        <d v="2022-06-27T00:00:00"/>
        <d v="2022-06-28T00:00:00"/>
        <d v="2022-06-29T00:00:00"/>
        <d v="2022-06-30T00:00:00"/>
        <d v="2022-07-01T00:00:00"/>
        <d v="2022-07-02T00:00:00"/>
        <d v="2022-07-03T00:00:00"/>
        <d v="2022-07-04T00:00:00"/>
        <d v="2022-07-05T00:00:00"/>
        <d v="2022-07-06T00:00:00"/>
        <d v="2022-07-07T00:00:00"/>
        <d v="2022-07-08T00:00:00"/>
        <d v="2022-07-09T00:00:00"/>
        <d v="2022-07-10T00:00:00"/>
        <d v="2022-07-11T00:00:00"/>
        <d v="2022-07-12T00:00:00"/>
        <d v="2022-07-13T00:00:00"/>
        <d v="2022-07-14T00:00:00"/>
        <d v="2022-07-15T00:00:00"/>
        <d v="2022-07-16T00:00:00"/>
        <d v="2022-07-17T00:00:00"/>
        <d v="2022-07-18T00:00:00"/>
        <d v="2022-07-19T00:00:00"/>
        <d v="2022-07-20T00:00:00"/>
        <d v="2022-07-21T00:00:00"/>
        <d v="2022-07-22T00:00:00"/>
        <d v="2022-07-23T00:00:00"/>
        <d v="2022-07-24T00:00:00"/>
        <d v="2022-07-25T00:00:00"/>
        <d v="2022-07-26T00:00:00"/>
        <d v="2022-07-27T00:00:00"/>
        <d v="2022-07-28T00:00:00"/>
        <d v="2022-07-29T00:00:00"/>
        <d v="2022-07-30T00:00:00"/>
        <d v="2022-07-31T00:00:00"/>
        <d v="2022-08-01T00:00:00"/>
        <d v="2022-08-02T00:00:00"/>
        <d v="2022-08-03T00:00:00"/>
        <d v="2022-08-04T00:00:00"/>
        <d v="2022-08-05T00:00:00"/>
        <d v="2022-08-06T00:00:00"/>
        <d v="2022-08-07T00:00:00"/>
        <d v="2022-08-08T00:00:00"/>
        <d v="2022-08-09T00:00:00"/>
        <d v="2022-08-10T00:00:00"/>
        <d v="2022-08-11T00:00:00"/>
        <d v="2022-08-12T00:00:00"/>
        <d v="2022-08-13T00:00:00"/>
        <d v="2022-08-14T00:00:00"/>
        <d v="2022-08-15T00:00:00"/>
        <d v="2022-08-16T00:00:00"/>
        <d v="2022-08-17T00:00:00"/>
        <d v="2022-08-18T00:00:00"/>
        <d v="2022-08-19T00:00:00"/>
        <d v="2022-08-20T00:00:00"/>
        <d v="2022-08-21T00:00:00"/>
        <d v="2022-08-22T00:00:00"/>
        <d v="2022-08-23T00:00:00"/>
        <d v="2022-08-24T00:00:00"/>
        <d v="2022-08-25T00:00:00"/>
        <d v="2022-08-26T00:00:00"/>
        <d v="2022-08-27T00:00:00"/>
        <d v="2022-08-28T00:00:00"/>
        <d v="2022-08-29T00:00:00"/>
        <d v="2022-08-30T00:00:00"/>
        <d v="2022-08-31T00:00:00"/>
        <d v="2022-09-01T00:00:00"/>
        <d v="2022-09-02T00:00:00"/>
        <d v="2022-09-03T00:00:00"/>
        <d v="2022-09-04T00:00:00"/>
        <d v="2022-09-05T00:00:00"/>
        <d v="2022-09-06T00:00:00"/>
        <d v="2022-09-07T00:00:00"/>
        <d v="2022-09-08T00:00:00"/>
        <d v="2022-09-09T00:00:00"/>
        <d v="2022-09-10T00:00:00"/>
        <d v="2022-09-11T00:00:00"/>
        <d v="2022-09-12T00:00:00"/>
        <d v="2022-09-13T00:00:00"/>
        <d v="2022-09-14T00:00:00"/>
        <d v="2022-09-15T00:00:00"/>
        <d v="2022-09-16T00:00:00"/>
        <d v="2022-09-17T00:00:00"/>
        <d v="2022-09-18T00:00:00"/>
        <d v="2022-09-19T00:00:00"/>
        <d v="2022-09-20T00:00:00"/>
        <d v="2022-09-21T00:00:00"/>
        <d v="2022-09-22T00:00:00"/>
        <d v="2022-09-23T00:00:00"/>
        <d v="2022-09-24T00:00:00"/>
        <d v="2022-09-25T00:00:00"/>
        <d v="2022-09-26T00:00:00"/>
        <d v="2022-09-27T00:00:00"/>
        <d v="2022-09-28T00:00:00"/>
        <d v="2022-09-29T00:00:00"/>
        <d v="2022-09-30T00:00:00"/>
        <d v="2022-10-01T00:00:00"/>
        <d v="2022-10-02T00:00:00"/>
        <d v="2022-10-03T00:00:00"/>
        <d v="2022-10-04T00:00:00"/>
        <d v="2022-10-05T00:00:00"/>
        <d v="2022-10-06T00:00:00"/>
        <d v="2022-10-07T00:00:00"/>
        <d v="2022-10-08T00:00:00"/>
        <d v="2022-10-09T00:00:00"/>
        <d v="2022-10-10T00:00:00"/>
        <d v="2022-10-11T00:00:00"/>
        <d v="2022-10-12T00:00:00"/>
        <d v="2022-10-13T00:00:00"/>
        <d v="2022-10-14T00:00:00"/>
        <d v="2022-10-15T00:00:00"/>
        <d v="2022-10-16T00:00:00"/>
        <d v="2022-10-17T00:00:00"/>
        <d v="2022-10-18T00:00:00"/>
        <d v="2022-10-19T00:00:00"/>
        <d v="2022-10-20T00:00:00"/>
        <d v="2022-10-21T00:00:00"/>
        <d v="2022-10-22T00:00:00"/>
        <d v="2022-10-23T00:00:00"/>
        <d v="2022-10-24T00:00:00"/>
        <d v="2022-10-25T00:00:00"/>
        <d v="2022-10-26T00:00:00"/>
        <d v="2022-10-27T00:00:00"/>
        <d v="2022-10-28T00:00:00"/>
        <d v="2022-10-29T00:00:00"/>
        <d v="2022-10-30T00:00:00"/>
        <d v="2022-10-31T00:00:00"/>
        <d v="2022-11-01T00:00:00"/>
        <d v="2022-11-02T00:00:00"/>
        <d v="2022-11-03T00:00:00"/>
        <d v="2022-11-04T00:00:00"/>
        <d v="2022-11-05T00:00:00"/>
        <d v="2022-11-06T00:00:00"/>
        <d v="2022-11-07T00:00:00"/>
        <d v="2022-11-08T00:00:00"/>
        <d v="2022-11-09T00:00:00"/>
        <d v="2022-11-10T00:00:00"/>
        <d v="2022-11-11T00:00:00"/>
        <d v="2022-11-12T00:00:00"/>
        <d v="2022-11-13T00:00:00"/>
        <d v="2022-11-14T00:00:00"/>
        <d v="2022-11-15T00:00:00"/>
        <d v="2022-11-16T00:00:00"/>
        <d v="2022-11-17T00:00:00"/>
        <d v="2022-11-18T00:00:00"/>
        <d v="2022-11-19T00:00:00"/>
        <d v="2022-11-20T00:00:00"/>
        <d v="2022-11-21T00:00:00"/>
        <d v="2022-11-22T00:00:00"/>
        <d v="2022-11-23T00:00:00"/>
        <d v="2022-11-24T00:00:00"/>
        <d v="2022-11-25T00:00:00"/>
        <d v="2022-11-26T00:00:00"/>
        <d v="2022-11-27T00:00:00"/>
        <d v="2022-11-28T00:00:00"/>
        <d v="2022-11-29T00:00:00"/>
        <d v="2022-11-30T00:00:00"/>
        <d v="2022-12-01T00:00:00"/>
        <d v="2022-12-02T00:00:00"/>
        <d v="2022-12-03T00:00:00"/>
        <d v="2022-12-04T00:00:00"/>
        <d v="2022-12-05T00:00:00"/>
        <d v="2022-12-06T00:00:00"/>
        <d v="2022-12-07T00:00:00"/>
        <d v="2022-12-08T00:00:00"/>
        <d v="2022-12-09T00:00:00"/>
        <d v="2022-12-10T00:00:00"/>
        <d v="2022-12-11T00:00:00"/>
        <d v="2022-12-12T00:00:00"/>
        <d v="2022-12-13T00:00:00"/>
        <d v="2022-12-14T00:00:00"/>
        <d v="2022-12-15T00:00:00"/>
        <d v="2022-12-16T00:00:00"/>
        <d v="2022-12-17T00:00:00"/>
        <d v="2022-12-18T00:00:00"/>
        <d v="2022-12-19T00:00:00"/>
        <d v="2022-12-20T00:00:00"/>
        <d v="2022-12-21T00:00:00"/>
        <d v="2022-12-22T00:00:00"/>
        <d v="2022-12-23T00:00:00"/>
        <d v="2022-12-24T00:00:00"/>
        <d v="2022-12-25T00:00:00"/>
        <d v="2022-12-26T00:00:00"/>
        <d v="2022-12-27T00:00:00"/>
        <d v="2022-12-28T00:00:00"/>
        <d v="2022-12-29T00:00:00"/>
        <d v="2022-12-30T00:00:00"/>
        <d v="2022-12-31T00:00:00"/>
      </sharedItems>
      <fieldGroup par="8" base="0">
        <rangePr groupBy="days" startDate="2022-01-01T00:00:00" endDate="2023-01-01T00:00:00"/>
        <groupItems count="368">
          <s v="&lt;01.01.2022"/>
          <s v="01. Jan"/>
          <s v="02. Jan"/>
          <s v="03. Jan"/>
          <s v="04. Jan"/>
          <s v="05. Jan"/>
          <s v="06. Jan"/>
          <s v="07. Jan"/>
          <s v="08. Jan"/>
          <s v="09. Jan"/>
          <s v="10. Jan"/>
          <s v="11. Jan"/>
          <s v="12. Jan"/>
          <s v="13. Jan"/>
          <s v="14. Jan"/>
          <s v="15. Jan"/>
          <s v="16. Jan"/>
          <s v="17. Jan"/>
          <s v="18. Jan"/>
          <s v="19. Jan"/>
          <s v="20. Jan"/>
          <s v="21. Jan"/>
          <s v="22. Jan"/>
          <s v="23. Jan"/>
          <s v="24. Jan"/>
          <s v="25. Jan"/>
          <s v="26. Jan"/>
          <s v="27. Jan"/>
          <s v="28. Jan"/>
          <s v="29. Jan"/>
          <s v="30. Jan"/>
          <s v="31. Jan"/>
          <s v="01. Feb"/>
          <s v="02. Feb"/>
          <s v="03. Feb"/>
          <s v="04. Feb"/>
          <s v="05. Feb"/>
          <s v="06. Feb"/>
          <s v="07. Feb"/>
          <s v="08. Feb"/>
          <s v="09. Feb"/>
          <s v="10. Feb"/>
          <s v="11. Feb"/>
          <s v="12. Feb"/>
          <s v="13. Feb"/>
          <s v="14. Feb"/>
          <s v="15. Feb"/>
          <s v="16. Feb"/>
          <s v="17. Feb"/>
          <s v="18. Feb"/>
          <s v="19. Feb"/>
          <s v="20. Feb"/>
          <s v="21. Feb"/>
          <s v="22. Feb"/>
          <s v="23. Feb"/>
          <s v="24. Feb"/>
          <s v="25. Feb"/>
          <s v="26. Feb"/>
          <s v="27. Feb"/>
          <s v="28. Feb"/>
          <s v="29. Feb"/>
          <s v="01. Mrz"/>
          <s v="02. Mrz"/>
          <s v="03. Mrz"/>
          <s v="04. Mrz"/>
          <s v="05. Mrz"/>
          <s v="06. Mrz"/>
          <s v="07. Mrz"/>
          <s v="08. Mrz"/>
          <s v="09. Mrz"/>
          <s v="10. Mrz"/>
          <s v="11. Mrz"/>
          <s v="12. Mrz"/>
          <s v="13. Mrz"/>
          <s v="14. Mrz"/>
          <s v="15. Mrz"/>
          <s v="16. Mrz"/>
          <s v="17. Mrz"/>
          <s v="18. Mrz"/>
          <s v="19. Mrz"/>
          <s v="20. Mrz"/>
          <s v="21. Mrz"/>
          <s v="22. Mrz"/>
          <s v="23. Mrz"/>
          <s v="24. Mrz"/>
          <s v="25. Mrz"/>
          <s v="26. Mrz"/>
          <s v="27. Mrz"/>
          <s v="28. Mrz"/>
          <s v="29. Mrz"/>
          <s v="30. Mrz"/>
          <s v="31. Mrz"/>
          <s v="01. Apr"/>
          <s v="02. Apr"/>
          <s v="03. Apr"/>
          <s v="04. Apr"/>
          <s v="05. Apr"/>
          <s v="06. Apr"/>
          <s v="07. Apr"/>
          <s v="08. Apr"/>
          <s v="09. Apr"/>
          <s v="10. Apr"/>
          <s v="11. Apr"/>
          <s v="12. Apr"/>
          <s v="13. Apr"/>
          <s v="14. Apr"/>
          <s v="15. Apr"/>
          <s v="16. Apr"/>
          <s v="17. Apr"/>
          <s v="18. Apr"/>
          <s v="19. Apr"/>
          <s v="20. Apr"/>
          <s v="21. Apr"/>
          <s v="22. Apr"/>
          <s v="23. Apr"/>
          <s v="24. Apr"/>
          <s v="25. Apr"/>
          <s v="26. Apr"/>
          <s v="27. Apr"/>
          <s v="28. Apr"/>
          <s v="29. Apr"/>
          <s v="30. Apr"/>
          <s v="01. Mai"/>
          <s v="02. Mai"/>
          <s v="03. Mai"/>
          <s v="04. Mai"/>
          <s v="05. Mai"/>
          <s v="06. Mai"/>
          <s v="07. Mai"/>
          <s v="08. Mai"/>
          <s v="09. Mai"/>
          <s v="10. Mai"/>
          <s v="11. Mai"/>
          <s v="12. Mai"/>
          <s v="13. Mai"/>
          <s v="14. Mai"/>
          <s v="15. Mai"/>
          <s v="16. Mai"/>
          <s v="17. Mai"/>
          <s v="18. Mai"/>
          <s v="19. Mai"/>
          <s v="20. Mai"/>
          <s v="21. Mai"/>
          <s v="22. Mai"/>
          <s v="23. Mai"/>
          <s v="24. Mai"/>
          <s v="25. Mai"/>
          <s v="26. Mai"/>
          <s v="27. Mai"/>
          <s v="28. Mai"/>
          <s v="29. Mai"/>
          <s v="30. Mai"/>
          <s v="31. Mai"/>
          <s v="01. Jun"/>
          <s v="02. Jun"/>
          <s v="03. Jun"/>
          <s v="04. Jun"/>
          <s v="05. Jun"/>
          <s v="06. Jun"/>
          <s v="07. Jun"/>
          <s v="08. Jun"/>
          <s v="09. Jun"/>
          <s v="10. Jun"/>
          <s v="11. Jun"/>
          <s v="12. Jun"/>
          <s v="13. Jun"/>
          <s v="14. Jun"/>
          <s v="15. Jun"/>
          <s v="16. Jun"/>
          <s v="17. Jun"/>
          <s v="18. Jun"/>
          <s v="19. Jun"/>
          <s v="20. Jun"/>
          <s v="21. Jun"/>
          <s v="22. Jun"/>
          <s v="23. Jun"/>
          <s v="24. Jun"/>
          <s v="25. Jun"/>
          <s v="26. Jun"/>
          <s v="27. Jun"/>
          <s v="28. Jun"/>
          <s v="29. Jun"/>
          <s v="30. Jun"/>
          <s v="01. Jul"/>
          <s v="02. Jul"/>
          <s v="03. Jul"/>
          <s v="04. Jul"/>
          <s v="05. Jul"/>
          <s v="06. Jul"/>
          <s v="07. Jul"/>
          <s v="08. Jul"/>
          <s v="09. Jul"/>
          <s v="10. Jul"/>
          <s v="11. Jul"/>
          <s v="12. Jul"/>
          <s v="13. Jul"/>
          <s v="14. Jul"/>
          <s v="15. Jul"/>
          <s v="16. Jul"/>
          <s v="17. Jul"/>
          <s v="18. Jul"/>
          <s v="19. Jul"/>
          <s v="20. Jul"/>
          <s v="21. Jul"/>
          <s v="22. Jul"/>
          <s v="23. Jul"/>
          <s v="24. Jul"/>
          <s v="25. Jul"/>
          <s v="26. Jul"/>
          <s v="27. Jul"/>
          <s v="28. Jul"/>
          <s v="29. Jul"/>
          <s v="30. Jul"/>
          <s v="31. Jul"/>
          <s v="01. Aug"/>
          <s v="02. Aug"/>
          <s v="03. Aug"/>
          <s v="04. Aug"/>
          <s v="05. Aug"/>
          <s v="06. Aug"/>
          <s v="07. Aug"/>
          <s v="08. Aug"/>
          <s v="09. Aug"/>
          <s v="10. Aug"/>
          <s v="11. Aug"/>
          <s v="12. Aug"/>
          <s v="13. Aug"/>
          <s v="14. Aug"/>
          <s v="15. Aug"/>
          <s v="16. Aug"/>
          <s v="17. Aug"/>
          <s v="18. Aug"/>
          <s v="19. Aug"/>
          <s v="20. Aug"/>
          <s v="21. Aug"/>
          <s v="22. Aug"/>
          <s v="23. Aug"/>
          <s v="24. Aug"/>
          <s v="25. Aug"/>
          <s v="26. Aug"/>
          <s v="27. Aug"/>
          <s v="28. Aug"/>
          <s v="29. Aug"/>
          <s v="30. Aug"/>
          <s v="31. Aug"/>
          <s v="01. Sep"/>
          <s v="02. Sep"/>
          <s v="03. Sep"/>
          <s v="04. Sep"/>
          <s v="05. Sep"/>
          <s v="06. Sep"/>
          <s v="07. Sep"/>
          <s v="08. Sep"/>
          <s v="09. Sep"/>
          <s v="10. Sep"/>
          <s v="11. Sep"/>
          <s v="12. Sep"/>
          <s v="13. Sep"/>
          <s v="14. Sep"/>
          <s v="15. Sep"/>
          <s v="16. Sep"/>
          <s v="17. Sep"/>
          <s v="18. Sep"/>
          <s v="19. Sep"/>
          <s v="20. Sep"/>
          <s v="21. Sep"/>
          <s v="22. Sep"/>
          <s v="23. Sep"/>
          <s v="24. Sep"/>
          <s v="25. Sep"/>
          <s v="26. Sep"/>
          <s v="27. Sep"/>
          <s v="28. Sep"/>
          <s v="29. Sep"/>
          <s v="30. Sep"/>
          <s v="01. Okt"/>
          <s v="02. Okt"/>
          <s v="03. Okt"/>
          <s v="04. Okt"/>
          <s v="05. Okt"/>
          <s v="06. Okt"/>
          <s v="07. Okt"/>
          <s v="08. Okt"/>
          <s v="09. Okt"/>
          <s v="10. Okt"/>
          <s v="11. Okt"/>
          <s v="12. Okt"/>
          <s v="13. Okt"/>
          <s v="14. Okt"/>
          <s v="15. Okt"/>
          <s v="16. Okt"/>
          <s v="17. Okt"/>
          <s v="18. Okt"/>
          <s v="19. Okt"/>
          <s v="20. Okt"/>
          <s v="21. Okt"/>
          <s v="22. Okt"/>
          <s v="23. Okt"/>
          <s v="24. Okt"/>
          <s v="25. Okt"/>
          <s v="26. Okt"/>
          <s v="27. Okt"/>
          <s v="28. Okt"/>
          <s v="29. Okt"/>
          <s v="30. Okt"/>
          <s v="31. Okt"/>
          <s v="01. Nov"/>
          <s v="02. Nov"/>
          <s v="03. Nov"/>
          <s v="04. Nov"/>
          <s v="05. Nov"/>
          <s v="06. Nov"/>
          <s v="07. Nov"/>
          <s v="08. Nov"/>
          <s v="09. Nov"/>
          <s v="10. Nov"/>
          <s v="11. Nov"/>
          <s v="12. Nov"/>
          <s v="13. Nov"/>
          <s v="14. Nov"/>
          <s v="15. Nov"/>
          <s v="16. Nov"/>
          <s v="17. Nov"/>
          <s v="18. Nov"/>
          <s v="19. Nov"/>
          <s v="20. Nov"/>
          <s v="21. Nov"/>
          <s v="22. Nov"/>
          <s v="23. Nov"/>
          <s v="24. Nov"/>
          <s v="25. Nov"/>
          <s v="26. Nov"/>
          <s v="27. Nov"/>
          <s v="28. Nov"/>
          <s v="29. Nov"/>
          <s v="30. Nov"/>
          <s v="01. Dez"/>
          <s v="02. Dez"/>
          <s v="03. Dez"/>
          <s v="04. Dez"/>
          <s v="05. Dez"/>
          <s v="06. Dez"/>
          <s v="07. Dez"/>
          <s v="08. Dez"/>
          <s v="09. Dez"/>
          <s v="10. Dez"/>
          <s v="11. Dez"/>
          <s v="12. Dez"/>
          <s v="13. Dez"/>
          <s v="14. Dez"/>
          <s v="15. Dez"/>
          <s v="16. Dez"/>
          <s v="17. Dez"/>
          <s v="18. Dez"/>
          <s v="19. Dez"/>
          <s v="20. Dez"/>
          <s v="21. Dez"/>
          <s v="22. Dez"/>
          <s v="23. Dez"/>
          <s v="24. Dez"/>
          <s v="25. Dez"/>
          <s v="26. Dez"/>
          <s v="27. Dez"/>
          <s v="28. Dez"/>
          <s v="29. Dez"/>
          <s v="30. Dez"/>
          <s v="31. Dez"/>
          <s v="&gt;01.01.2023"/>
        </groupItems>
      </fieldGroup>
    </cacheField>
    <cacheField name="Tmin" numFmtId="0">
      <sharedItems containsSemiMixedTypes="0" containsString="0" containsNumber="1" minValue="-11.2" maxValue="17.7"/>
    </cacheField>
    <cacheField name="Tmax" numFmtId="0">
      <sharedItems containsSemiMixedTypes="0" containsString="0" containsNumber="1" minValue="-4.8" maxValue="35.299999999999997"/>
    </cacheField>
    <cacheField name="Tavg" numFmtId="0">
      <sharedItems containsSemiMixedTypes="0" containsString="0" containsNumber="1" minValue="-7.9" maxValue="25.5"/>
    </cacheField>
    <cacheField name="Regen" numFmtId="0">
      <sharedItems containsSemiMixedTypes="0" containsString="0" containsNumber="1" minValue="0" maxValue="52.5"/>
    </cacheField>
    <cacheField name="Windstärke" numFmtId="0">
      <sharedItems containsSemiMixedTypes="0" containsString="0" containsNumber="1" minValue="0.72" maxValue="7.75"/>
    </cacheField>
    <cacheField name="Luftdruck" numFmtId="0">
      <sharedItems containsSemiMixedTypes="0" containsString="0" containsNumber="1" minValue="0" maxValue="957.6"/>
    </cacheField>
    <cacheField name="Sonne" numFmtId="164">
      <sharedItems containsSemiMixedTypes="0" containsString="0" containsNumber="1" minValue="0" maxValue="14.62"/>
    </cacheField>
    <cacheField name="Monate" numFmtId="0" databaseField="0">
      <fieldGroup base="0">
        <rangePr groupBy="months" startDate="2022-01-01T00:00:00" endDate="2023-01-01T00:00:00"/>
        <groupItems count="14">
          <s v="&lt;01.01.2022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1.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5">
  <r>
    <x v="0"/>
    <n v="-0.6"/>
    <n v="11.8"/>
    <n v="3.6"/>
    <n v="0"/>
    <n v="0.91"/>
    <n v="948.4"/>
    <n v="7.07"/>
  </r>
  <r>
    <x v="1"/>
    <n v="-1.8"/>
    <n v="8.9"/>
    <n v="2.6"/>
    <n v="0"/>
    <n v="2.12"/>
    <n v="943.3"/>
    <n v="0.57999999999999996"/>
  </r>
  <r>
    <x v="2"/>
    <n v="8.1"/>
    <n v="11"/>
    <n v="9.6"/>
    <n v="0"/>
    <n v="4.05"/>
    <n v="939.4"/>
    <n v="0"/>
  </r>
  <r>
    <x v="3"/>
    <n v="5.9"/>
    <n v="15.1"/>
    <n v="10.1"/>
    <n v="1.3"/>
    <n v="3.57"/>
    <n v="924.8"/>
    <n v="0.78"/>
  </r>
  <r>
    <x v="4"/>
    <n v="-0.5"/>
    <n v="4"/>
    <n v="2"/>
    <n v="12.4"/>
    <n v="3.44"/>
    <n v="930.5"/>
    <n v="1.65"/>
  </r>
  <r>
    <x v="5"/>
    <n v="-2.2999999999999998"/>
    <n v="1.1000000000000001"/>
    <n v="-0.4"/>
    <n v="1.6"/>
    <n v="2.42"/>
    <n v="939.5"/>
    <n v="0.05"/>
  </r>
  <r>
    <x v="6"/>
    <n v="-2.5"/>
    <n v="1.3"/>
    <n v="-0.5"/>
    <n v="0.9"/>
    <n v="2.9"/>
    <n v="939"/>
    <n v="0"/>
  </r>
  <r>
    <x v="7"/>
    <n v="-1"/>
    <n v="2.7"/>
    <n v="1.3"/>
    <n v="0.6"/>
    <n v="3.2"/>
    <n v="932.7"/>
    <n v="2.2799999999999998"/>
  </r>
  <r>
    <x v="8"/>
    <n v="0.1"/>
    <n v="4.2"/>
    <n v="2"/>
    <n v="4.4000000000000004"/>
    <n v="3.96"/>
    <n v="926"/>
    <n v="0.93"/>
  </r>
  <r>
    <x v="9"/>
    <n v="-0.8"/>
    <n v="3.1"/>
    <n v="1"/>
    <n v="0.2"/>
    <n v="1.45"/>
    <n v="939.4"/>
    <n v="0"/>
  </r>
  <r>
    <x v="10"/>
    <n v="-1.2"/>
    <n v="3.1"/>
    <n v="1.3"/>
    <n v="0"/>
    <n v="2.2599999999999998"/>
    <n v="949.8"/>
    <n v="5.05"/>
  </r>
  <r>
    <x v="11"/>
    <n v="-4.0999999999999996"/>
    <n v="2.2000000000000002"/>
    <n v="-0.7"/>
    <n v="0"/>
    <n v="1.75"/>
    <n v="955.3"/>
    <n v="5.97"/>
  </r>
  <r>
    <x v="12"/>
    <n v="-4.5"/>
    <n v="1.3"/>
    <n v="-2.1"/>
    <n v="0"/>
    <n v="2.23"/>
    <n v="957.6"/>
    <n v="5.73"/>
  </r>
  <r>
    <x v="13"/>
    <n v="-5.0999999999999996"/>
    <n v="3"/>
    <n v="-2.2000000000000002"/>
    <n v="0"/>
    <n v="0.85"/>
    <n v="954.1"/>
    <n v="3.7"/>
  </r>
  <r>
    <x v="14"/>
    <n v="-5.0999999999999996"/>
    <n v="4.5"/>
    <n v="-1.2"/>
    <n v="0"/>
    <n v="1.38"/>
    <n v="946.9"/>
    <n v="7.9"/>
  </r>
  <r>
    <x v="15"/>
    <n v="-1.3"/>
    <n v="4.0999999999999996"/>
    <n v="0.6"/>
    <n v="0"/>
    <n v="2.84"/>
    <n v="947.4"/>
    <n v="3.08"/>
  </r>
  <r>
    <x v="16"/>
    <n v="1.1000000000000001"/>
    <n v="5.5"/>
    <n v="2.9"/>
    <n v="0.1"/>
    <n v="2.74"/>
    <n v="953.7"/>
    <n v="0.43"/>
  </r>
  <r>
    <x v="17"/>
    <n v="0"/>
    <n v="4.7"/>
    <n v="2.6"/>
    <n v="0"/>
    <n v="2.08"/>
    <n v="954.7"/>
    <n v="1.28"/>
  </r>
  <r>
    <x v="18"/>
    <n v="-1.5"/>
    <n v="5"/>
    <n v="1.8"/>
    <n v="0"/>
    <n v="3.22"/>
    <n v="947.5"/>
    <n v="4.4000000000000004"/>
  </r>
  <r>
    <x v="19"/>
    <n v="-0.1"/>
    <n v="3.7"/>
    <n v="1.6"/>
    <n v="1.2"/>
    <n v="3.61"/>
    <n v="946.2"/>
    <n v="0.72"/>
  </r>
  <r>
    <x v="20"/>
    <n v="-1.8"/>
    <n v="1.4"/>
    <n v="-0.1"/>
    <n v="0"/>
    <n v="1.41"/>
    <n v="951.3"/>
    <n v="1.9"/>
  </r>
  <r>
    <x v="21"/>
    <n v="-0.4"/>
    <n v="1.2"/>
    <n v="0.3"/>
    <n v="0.1"/>
    <n v="2.39"/>
    <n v="952.8"/>
    <n v="0"/>
  </r>
  <r>
    <x v="22"/>
    <n v="-1.5"/>
    <n v="5.2"/>
    <n v="1.2"/>
    <n v="0"/>
    <n v="1.28"/>
    <n v="952.8"/>
    <n v="3.72"/>
  </r>
  <r>
    <x v="23"/>
    <n v="-4.2"/>
    <n v="1.2"/>
    <n v="-1.5"/>
    <n v="0"/>
    <n v="1.05"/>
    <n v="951.8"/>
    <n v="4.1500000000000004"/>
  </r>
  <r>
    <x v="24"/>
    <n v="-3.9"/>
    <n v="1.5"/>
    <n v="-0.9"/>
    <n v="0"/>
    <n v="1.78"/>
    <n v="951.9"/>
    <n v="1.22"/>
  </r>
  <r>
    <x v="25"/>
    <n v="-2.4"/>
    <n v="2.1"/>
    <n v="-1"/>
    <n v="0"/>
    <n v="2.13"/>
    <n v="950.4"/>
    <n v="3.02"/>
  </r>
  <r>
    <x v="26"/>
    <n v="-2.6"/>
    <n v="4.0999999999999996"/>
    <n v="-0.4"/>
    <n v="1.2"/>
    <n v="3.05"/>
    <n v="948.4"/>
    <n v="4.5"/>
  </r>
  <r>
    <x v="27"/>
    <n v="0.5"/>
    <n v="5"/>
    <n v="2"/>
    <n v="0.1"/>
    <n v="2.95"/>
    <n v="953.4"/>
    <n v="2.2200000000000002"/>
  </r>
  <r>
    <x v="28"/>
    <n v="-1.3"/>
    <n v="7.6"/>
    <n v="3.4"/>
    <n v="0"/>
    <n v="3.99"/>
    <n v="950.8"/>
    <n v="4.4800000000000004"/>
  </r>
  <r>
    <x v="29"/>
    <n v="-1.4"/>
    <n v="8.6999999999999993"/>
    <n v="4.7"/>
    <n v="0"/>
    <n v="3.52"/>
    <n v="947.8"/>
    <n v="3.93"/>
  </r>
  <r>
    <x v="30"/>
    <n v="-1.2"/>
    <n v="4.7"/>
    <n v="2.2999999999999998"/>
    <n v="3.2"/>
    <n v="4.78"/>
    <n v="935.8"/>
    <n v="0.62"/>
  </r>
  <r>
    <x v="31"/>
    <n v="0.6"/>
    <n v="2.2000000000000002"/>
    <n v="1.5"/>
    <n v="1.3"/>
    <n v="5.53"/>
    <n v="940.2"/>
    <n v="0"/>
  </r>
  <r>
    <x v="32"/>
    <n v="2.6"/>
    <n v="7.1"/>
    <n v="5.4"/>
    <n v="0.5"/>
    <n v="4.45"/>
    <n v="940.9"/>
    <n v="0"/>
  </r>
  <r>
    <x v="33"/>
    <n v="4.0999999999999996"/>
    <n v="8.6999999999999993"/>
    <n v="6.3"/>
    <n v="0"/>
    <n v="1.95"/>
    <n v="940.6"/>
    <n v="2.93"/>
  </r>
  <r>
    <x v="34"/>
    <n v="2.2999999999999998"/>
    <n v="7.8"/>
    <n v="5.4"/>
    <n v="0"/>
    <n v="4.01"/>
    <n v="937.5"/>
    <n v="4.2699999999999996"/>
  </r>
  <r>
    <x v="35"/>
    <n v="-0.3"/>
    <n v="6.6"/>
    <n v="3.1"/>
    <n v="0.9"/>
    <n v="2.58"/>
    <n v="944"/>
    <n v="8.5299999999999994"/>
  </r>
  <r>
    <x v="36"/>
    <n v="0.1"/>
    <n v="6.7"/>
    <n v="4.3"/>
    <n v="3.9"/>
    <n v="7.09"/>
    <n v="938.2"/>
    <n v="0.97"/>
  </r>
  <r>
    <x v="37"/>
    <n v="-0.7"/>
    <n v="5.3"/>
    <n v="2.2000000000000002"/>
    <n v="13.2"/>
    <n v="3.63"/>
    <n v="943"/>
    <n v="2.0499999999999998"/>
  </r>
  <r>
    <x v="38"/>
    <n v="-1.6"/>
    <n v="8.3000000000000007"/>
    <n v="2.2000000000000002"/>
    <n v="0"/>
    <n v="2.3199999999999998"/>
    <n v="952.7"/>
    <n v="3.87"/>
  </r>
  <r>
    <x v="39"/>
    <n v="-4"/>
    <n v="10.199999999999999"/>
    <n v="1.4"/>
    <n v="0"/>
    <n v="1.32"/>
    <n v="949.5"/>
    <n v="9.0299999999999994"/>
  </r>
  <r>
    <x v="40"/>
    <n v="-4.2"/>
    <n v="12.2"/>
    <n v="3.9"/>
    <n v="0"/>
    <n v="2.5299999999999998"/>
    <n v="944.9"/>
    <n v="9.0500000000000007"/>
  </r>
  <r>
    <x v="41"/>
    <n v="-2.1"/>
    <n v="6"/>
    <n v="3.4"/>
    <n v="9.5"/>
    <n v="1.94"/>
    <n v="948.5"/>
    <n v="2.85"/>
  </r>
  <r>
    <x v="42"/>
    <n v="-3.9"/>
    <n v="5.3"/>
    <n v="-0.3"/>
    <n v="0"/>
    <n v="1.5"/>
    <n v="948.3"/>
    <n v="8.7200000000000006"/>
  </r>
  <r>
    <x v="43"/>
    <n v="-5"/>
    <n v="10.5"/>
    <n v="1.1000000000000001"/>
    <n v="0"/>
    <n v="1.2"/>
    <n v="940.4"/>
    <n v="9.48"/>
  </r>
  <r>
    <x v="44"/>
    <n v="-4"/>
    <n v="10.4"/>
    <n v="3.1"/>
    <n v="0"/>
    <n v="1.65"/>
    <n v="931.7"/>
    <n v="2.68"/>
  </r>
  <r>
    <x v="45"/>
    <n v="1.7"/>
    <n v="6"/>
    <n v="4.4000000000000004"/>
    <n v="0.3"/>
    <n v="3.13"/>
    <n v="936.4"/>
    <n v="0.73"/>
  </r>
  <r>
    <x v="46"/>
    <n v="1.8"/>
    <n v="9.8000000000000007"/>
    <n v="5.2"/>
    <n v="1.2"/>
    <n v="4.2300000000000004"/>
    <n v="933.8"/>
    <n v="0"/>
  </r>
  <r>
    <x v="47"/>
    <n v="8.1999999999999993"/>
    <n v="12.8"/>
    <n v="10.8"/>
    <n v="1"/>
    <n v="7.72"/>
    <n v="933.7"/>
    <n v="3.5"/>
  </r>
  <r>
    <x v="48"/>
    <n v="6.9"/>
    <n v="13.6"/>
    <n v="9.8000000000000007"/>
    <n v="1.1000000000000001"/>
    <n v="3.84"/>
    <n v="933.4"/>
    <n v="0.8"/>
  </r>
  <r>
    <x v="49"/>
    <n v="0.9"/>
    <n v="8.1999999999999993"/>
    <n v="5.0999999999999996"/>
    <n v="0.9"/>
    <n v="4.53"/>
    <n v="939.8"/>
    <n v="6.77"/>
  </r>
  <r>
    <x v="50"/>
    <n v="3"/>
    <n v="9.8000000000000007"/>
    <n v="7.1"/>
    <n v="0"/>
    <n v="6.49"/>
    <n v="939.4"/>
    <n v="2.4"/>
  </r>
  <r>
    <x v="51"/>
    <n v="2.4"/>
    <n v="9.4"/>
    <n v="5.3"/>
    <n v="7.9"/>
    <n v="7.34"/>
    <n v="932.1"/>
    <n v="2.08"/>
  </r>
  <r>
    <x v="52"/>
    <n v="2.6"/>
    <n v="8.1"/>
    <n v="5.6"/>
    <n v="0.7"/>
    <n v="4.71"/>
    <n v="943"/>
    <n v="2.25"/>
  </r>
  <r>
    <x v="53"/>
    <n v="0.7"/>
    <n v="11"/>
    <n v="6.6"/>
    <n v="0"/>
    <n v="2.2599999999999998"/>
    <n v="946.4"/>
    <n v="5.42"/>
  </r>
  <r>
    <x v="54"/>
    <n v="-2.2000000000000002"/>
    <n v="11.4"/>
    <n v="4.8"/>
    <n v="0.2"/>
    <n v="3.26"/>
    <n v="939.3"/>
    <n v="6.38"/>
  </r>
  <r>
    <x v="55"/>
    <n v="0.1"/>
    <n v="5.4"/>
    <n v="2.5"/>
    <n v="1.5"/>
    <n v="2.95"/>
    <n v="945.7"/>
    <n v="2.58"/>
  </r>
  <r>
    <x v="56"/>
    <n v="-1.9"/>
    <n v="5.5"/>
    <n v="1.2"/>
    <n v="0"/>
    <n v="1.74"/>
    <n v="951"/>
    <n v="4.5"/>
  </r>
  <r>
    <x v="57"/>
    <n v="-1.1000000000000001"/>
    <n v="6.7"/>
    <n v="2"/>
    <n v="0"/>
    <n v="3.6"/>
    <n v="948.7"/>
    <n v="10.3"/>
  </r>
  <r>
    <x v="58"/>
    <n v="-4.3"/>
    <n v="8.3000000000000007"/>
    <n v="1.1000000000000001"/>
    <n v="0"/>
    <n v="1.72"/>
    <n v="949.3"/>
    <n v="10.35"/>
  </r>
  <r>
    <x v="59"/>
    <n v="-4.8"/>
    <n v="7.9"/>
    <n v="0.3"/>
    <n v="0"/>
    <n v="1.46"/>
    <n v="947.2"/>
    <n v="9.9"/>
  </r>
  <r>
    <x v="60"/>
    <n v="-5.9"/>
    <n v="6.4"/>
    <n v="0.1"/>
    <n v="0"/>
    <n v="0.96"/>
    <n v="942.5"/>
    <n v="1.17"/>
  </r>
  <r>
    <x v="61"/>
    <n v="-4.3"/>
    <n v="11.9"/>
    <n v="3"/>
    <n v="0"/>
    <n v="1.36"/>
    <n v="937.6"/>
    <n v="10.35"/>
  </r>
  <r>
    <x v="62"/>
    <n v="-3.4"/>
    <n v="7.9"/>
    <n v="1.6"/>
    <n v="0"/>
    <n v="2.64"/>
    <n v="938"/>
    <n v="10.52"/>
  </r>
  <r>
    <x v="63"/>
    <n v="-4"/>
    <n v="6.6"/>
    <n v="0.5"/>
    <n v="0"/>
    <n v="2.63"/>
    <n v="938.4"/>
    <n v="10.57"/>
  </r>
  <r>
    <x v="64"/>
    <n v="-4"/>
    <n v="4.9000000000000004"/>
    <n v="-0.1"/>
    <n v="0"/>
    <n v="2.71"/>
    <n v="939.3"/>
    <n v="8.48"/>
  </r>
  <r>
    <x v="65"/>
    <n v="-3.7"/>
    <n v="4.2"/>
    <n v="-0.3"/>
    <n v="0"/>
    <n v="3.32"/>
    <n v="941"/>
    <n v="10.45"/>
  </r>
  <r>
    <x v="66"/>
    <n v="-5.7"/>
    <n v="8.5"/>
    <n v="0.1"/>
    <n v="0"/>
    <n v="2.1800000000000002"/>
    <n v="940.9"/>
    <n v="10.6"/>
  </r>
  <r>
    <x v="67"/>
    <n v="-6.9"/>
    <n v="12.3"/>
    <n v="1.6"/>
    <n v="0"/>
    <n v="1.27"/>
    <n v="943.8"/>
    <n v="10.82"/>
  </r>
  <r>
    <x v="68"/>
    <n v="-5.4"/>
    <n v="14.6"/>
    <n v="4"/>
    <n v="0"/>
    <n v="1.95"/>
    <n v="943.6"/>
    <n v="10.92"/>
  </r>
  <r>
    <x v="69"/>
    <n v="-4.3"/>
    <n v="14.4"/>
    <n v="4.0999999999999996"/>
    <n v="0"/>
    <n v="1.9"/>
    <n v="939.3"/>
    <n v="9.42"/>
  </r>
  <r>
    <x v="70"/>
    <n v="-2.1"/>
    <n v="14.2"/>
    <n v="5.0999999999999996"/>
    <n v="0"/>
    <n v="2.04"/>
    <n v="939.5"/>
    <n v="9.83"/>
  </r>
  <r>
    <x v="71"/>
    <n v="-3.4"/>
    <n v="17"/>
    <n v="6.4"/>
    <n v="0"/>
    <n v="1.44"/>
    <n v="937.4"/>
    <n v="10.9"/>
  </r>
  <r>
    <x v="72"/>
    <n v="4.2"/>
    <n v="14.4"/>
    <n v="9.1"/>
    <n v="0"/>
    <n v="2.95"/>
    <n v="947.2"/>
    <n v="9.83"/>
  </r>
  <r>
    <x v="73"/>
    <n v="3.5"/>
    <n v="7.8"/>
    <n v="6"/>
    <n v="0.7"/>
    <n v="1.68"/>
    <n v="946"/>
    <n v="0"/>
  </r>
  <r>
    <x v="74"/>
    <n v="2.4"/>
    <n v="13.7"/>
    <n v="7.7"/>
    <n v="0"/>
    <n v="2.2999999999999998"/>
    <n v="944.4"/>
    <n v="2.62"/>
  </r>
  <r>
    <x v="75"/>
    <n v="3.6"/>
    <n v="11.9"/>
    <n v="7.1"/>
    <n v="0.6"/>
    <n v="2.16"/>
    <n v="946.8"/>
    <n v="0"/>
  </r>
  <r>
    <x v="76"/>
    <n v="5.8"/>
    <n v="11.8"/>
    <n v="8.1999999999999993"/>
    <n v="3.3"/>
    <n v="3.73"/>
    <n v="954.1"/>
    <n v="1.4"/>
  </r>
  <r>
    <x v="77"/>
    <n v="2.7"/>
    <n v="11.1"/>
    <n v="6.7"/>
    <n v="0"/>
    <n v="4.13"/>
    <n v="951.8"/>
    <n v="10.38"/>
  </r>
  <r>
    <x v="78"/>
    <n v="-1.4"/>
    <n v="16.100000000000001"/>
    <n v="7.2"/>
    <n v="0"/>
    <n v="1.78"/>
    <n v="949.3"/>
    <n v="11"/>
  </r>
  <r>
    <x v="79"/>
    <n v="-1.7"/>
    <n v="16.100000000000001"/>
    <n v="6.5"/>
    <n v="0"/>
    <n v="1.78"/>
    <n v="951.5"/>
    <n v="10.02"/>
  </r>
  <r>
    <x v="80"/>
    <n v="-2.5"/>
    <n v="16.899999999999999"/>
    <n v="6.6"/>
    <n v="0"/>
    <n v="1.38"/>
    <n v="950.8"/>
    <n v="11.45"/>
  </r>
  <r>
    <x v="81"/>
    <n v="-2.5"/>
    <n v="18.7"/>
    <n v="7.4"/>
    <n v="0"/>
    <n v="1.4"/>
    <n v="949.9"/>
    <n v="11.62"/>
  </r>
  <r>
    <x v="82"/>
    <n v="-1.5"/>
    <n v="19.399999999999999"/>
    <n v="8.4"/>
    <n v="0"/>
    <n v="1.5"/>
    <n v="947.9"/>
    <n v="11.52"/>
  </r>
  <r>
    <x v="83"/>
    <n v="-1.1000000000000001"/>
    <n v="18.8"/>
    <n v="8.9"/>
    <n v="0"/>
    <n v="1.85"/>
    <n v="946.8"/>
    <n v="11.45"/>
  </r>
  <r>
    <x v="84"/>
    <n v="2.8"/>
    <n v="18.8"/>
    <n v="10.5"/>
    <n v="0"/>
    <n v="2.65"/>
    <n v="947.5"/>
    <n v="11.42"/>
  </r>
  <r>
    <x v="85"/>
    <n v="1.1000000000000001"/>
    <n v="19.600000000000001"/>
    <n v="10.4"/>
    <n v="0"/>
    <n v="1.84"/>
    <n v="948.1"/>
    <n v="11.7"/>
  </r>
  <r>
    <x v="86"/>
    <n v="-0.6"/>
    <n v="19.3"/>
    <n v="9.3000000000000007"/>
    <n v="0"/>
    <n v="2.0299999999999998"/>
    <n v="943.9"/>
    <n v="11.4"/>
  </r>
  <r>
    <x v="87"/>
    <n v="1.2"/>
    <n v="17.2"/>
    <n v="10.1"/>
    <n v="0"/>
    <n v="2.08"/>
    <n v="933.1"/>
    <n v="3.07"/>
  </r>
  <r>
    <x v="88"/>
    <n v="6.8"/>
    <n v="11.7"/>
    <n v="9.1"/>
    <n v="3.5"/>
    <n v="1.89"/>
    <n v="924.3"/>
    <n v="7.0000000000000007E-2"/>
  </r>
  <r>
    <x v="89"/>
    <n v="4.8"/>
    <n v="11.2"/>
    <n v="7.6"/>
    <n v="15"/>
    <n v="1.2"/>
    <n v="917.7"/>
    <n v="1.1200000000000001"/>
  </r>
  <r>
    <x v="90"/>
    <n v="0.9"/>
    <n v="4.5"/>
    <n v="2.8"/>
    <n v="16.399999999999999"/>
    <n v="1.75"/>
    <n v="920.4"/>
    <n v="0"/>
  </r>
  <r>
    <x v="91"/>
    <n v="-1.3"/>
    <n v="1.1000000000000001"/>
    <n v="-0.1"/>
    <n v="3.3"/>
    <n v="2.91"/>
    <n v="928.8"/>
    <n v="0"/>
  </r>
  <r>
    <x v="92"/>
    <n v="-1.2"/>
    <n v="2.9"/>
    <n v="0.7"/>
    <n v="0.1"/>
    <n v="2.2400000000000002"/>
    <n v="938.9"/>
    <n v="2.1"/>
  </r>
  <r>
    <x v="93"/>
    <n v="-4.2"/>
    <n v="7"/>
    <n v="2.4"/>
    <n v="0"/>
    <n v="3.75"/>
    <n v="937.8"/>
    <n v="7.92"/>
  </r>
  <r>
    <x v="94"/>
    <n v="2.7"/>
    <n v="10.3"/>
    <n v="6.9"/>
    <n v="0.1"/>
    <n v="5.0999999999999996"/>
    <n v="934.4"/>
    <n v="0.33"/>
  </r>
  <r>
    <x v="95"/>
    <n v="7.9"/>
    <n v="16"/>
    <n v="11.5"/>
    <n v="0"/>
    <n v="3.75"/>
    <n v="929.6"/>
    <n v="7.37"/>
  </r>
  <r>
    <x v="96"/>
    <n v="8.1"/>
    <n v="13.3"/>
    <n v="10.7"/>
    <n v="5.7"/>
    <n v="7.75"/>
    <n v="923.7"/>
    <n v="2.33"/>
  </r>
  <r>
    <x v="97"/>
    <n v="7.4"/>
    <n v="14.7"/>
    <n v="10.3"/>
    <n v="8.6999999999999993"/>
    <n v="6.33"/>
    <n v="923"/>
    <n v="1.23"/>
  </r>
  <r>
    <x v="98"/>
    <n v="1.5"/>
    <n v="9.8000000000000007"/>
    <n v="4.7"/>
    <n v="7.5"/>
    <n v="3.13"/>
    <n v="932.9"/>
    <n v="5.28"/>
  </r>
  <r>
    <x v="99"/>
    <n v="-0.7"/>
    <n v="10.1"/>
    <n v="4.7"/>
    <n v="0.1"/>
    <n v="2.17"/>
    <n v="941.4"/>
    <n v="5.58"/>
  </r>
  <r>
    <x v="100"/>
    <n v="-2"/>
    <n v="17"/>
    <n v="7.4"/>
    <n v="0"/>
    <n v="1.35"/>
    <n v="938.3"/>
    <n v="11.57"/>
  </r>
  <r>
    <x v="101"/>
    <n v="0.7"/>
    <n v="22.4"/>
    <n v="12"/>
    <n v="0"/>
    <n v="1.41"/>
    <n v="935.9"/>
    <n v="10.58"/>
  </r>
  <r>
    <x v="102"/>
    <n v="5.8"/>
    <n v="24"/>
    <n v="14.6"/>
    <n v="0"/>
    <n v="1.59"/>
    <n v="937.4"/>
    <n v="12.12"/>
  </r>
  <r>
    <x v="103"/>
    <n v="5.0999999999999996"/>
    <n v="23.1"/>
    <n v="14.7"/>
    <n v="0"/>
    <n v="1.58"/>
    <n v="940.9"/>
    <n v="10.75"/>
  </r>
  <r>
    <x v="104"/>
    <n v="8.6"/>
    <n v="19.3"/>
    <n v="14.2"/>
    <n v="4.2"/>
    <n v="1.8"/>
    <n v="944.9"/>
    <n v="6.67"/>
  </r>
  <r>
    <x v="105"/>
    <n v="4.8"/>
    <n v="12"/>
    <n v="9.1"/>
    <n v="0"/>
    <n v="3.1"/>
    <n v="947.6"/>
    <n v="5.63"/>
  </r>
  <r>
    <x v="106"/>
    <n v="2"/>
    <n v="13.9"/>
    <n v="7.8"/>
    <n v="0"/>
    <n v="3.84"/>
    <n v="944.7"/>
    <n v="12.9"/>
  </r>
  <r>
    <x v="107"/>
    <n v="1.1000000000000001"/>
    <n v="16.2"/>
    <n v="8.8000000000000007"/>
    <n v="0"/>
    <n v="2.2400000000000002"/>
    <n v="938.1"/>
    <n v="12.92"/>
  </r>
  <r>
    <x v="108"/>
    <n v="-0.6"/>
    <n v="17.5"/>
    <n v="9.1999999999999993"/>
    <n v="0"/>
    <n v="1.59"/>
    <n v="934"/>
    <n v="10.220000000000001"/>
  </r>
  <r>
    <x v="109"/>
    <n v="2.6"/>
    <n v="14.7"/>
    <n v="8.6999999999999993"/>
    <n v="0"/>
    <n v="2.95"/>
    <n v="933.3"/>
    <n v="12.98"/>
  </r>
  <r>
    <x v="110"/>
    <n v="1.3"/>
    <n v="17.100000000000001"/>
    <n v="9.6999999999999993"/>
    <n v="0"/>
    <n v="2.95"/>
    <n v="929.4"/>
    <n v="13"/>
  </r>
  <r>
    <x v="111"/>
    <n v="3.9"/>
    <n v="17.5"/>
    <n v="10.3"/>
    <n v="0"/>
    <n v="2.58"/>
    <n v="924.1"/>
    <n v="11.95"/>
  </r>
  <r>
    <x v="112"/>
    <n v="6"/>
    <n v="14.4"/>
    <n v="10.5"/>
    <n v="0"/>
    <n v="2.88"/>
    <n v="923.4"/>
    <n v="1.67"/>
  </r>
  <r>
    <x v="113"/>
    <n v="7.7"/>
    <n v="11.1"/>
    <n v="9.1999999999999993"/>
    <n v="3.8"/>
    <n v="4.09"/>
    <n v="924.1"/>
    <n v="0.05"/>
  </r>
  <r>
    <x v="114"/>
    <n v="8.1999999999999993"/>
    <n v="13.4"/>
    <n v="10.199999999999999"/>
    <n v="8.1999999999999993"/>
    <n v="2.4"/>
    <n v="932.1"/>
    <n v="2.37"/>
  </r>
  <r>
    <x v="115"/>
    <n v="5.5"/>
    <n v="9.9"/>
    <n v="7.8"/>
    <n v="10.4"/>
    <n v="2.41"/>
    <n v="937.2"/>
    <n v="2.0699999999999998"/>
  </r>
  <r>
    <x v="116"/>
    <n v="5.7"/>
    <n v="15.3"/>
    <n v="9.9"/>
    <n v="0.1"/>
    <n v="1.97"/>
    <n v="943.1"/>
    <n v="8.3000000000000007"/>
  </r>
  <r>
    <x v="117"/>
    <n v="4.0999999999999996"/>
    <n v="18.2"/>
    <n v="11.5"/>
    <n v="0"/>
    <n v="2.57"/>
    <n v="946.8"/>
    <n v="13.47"/>
  </r>
  <r>
    <x v="118"/>
    <n v="2.6"/>
    <n v="19.2"/>
    <n v="11.9"/>
    <n v="0"/>
    <n v="1.56"/>
    <n v="945.5"/>
    <n v="10.17"/>
  </r>
  <r>
    <x v="119"/>
    <n v="6.5"/>
    <n v="12.9"/>
    <n v="9.6999999999999993"/>
    <n v="6.4"/>
    <n v="1.66"/>
    <n v="943"/>
    <n v="1.22"/>
  </r>
  <r>
    <x v="120"/>
    <n v="6.1"/>
    <n v="15.7"/>
    <n v="10.6"/>
    <n v="0.1"/>
    <n v="1.48"/>
    <n v="941.3"/>
    <n v="7.7"/>
  </r>
  <r>
    <x v="121"/>
    <n v="2.9"/>
    <n v="18.399999999999999"/>
    <n v="11.5"/>
    <n v="0"/>
    <n v="1.69"/>
    <n v="937.5"/>
    <n v="11.82"/>
  </r>
  <r>
    <x v="122"/>
    <n v="4.5"/>
    <n v="20.100000000000001"/>
    <n v="12.4"/>
    <n v="0.8"/>
    <n v="1.38"/>
    <n v="937"/>
    <n v="10.220000000000001"/>
  </r>
  <r>
    <x v="123"/>
    <n v="8"/>
    <n v="18.7"/>
    <n v="13.4"/>
    <n v="0.3"/>
    <n v="1.69"/>
    <n v="938.8"/>
    <n v="9.73"/>
  </r>
  <r>
    <x v="124"/>
    <n v="9.6"/>
    <n v="17.600000000000001"/>
    <n v="13"/>
    <n v="25.1"/>
    <n v="1.72"/>
    <n v="941.2"/>
    <n v="2.7"/>
  </r>
  <r>
    <x v="125"/>
    <n v="10.6"/>
    <n v="14.3"/>
    <n v="12"/>
    <n v="5.7"/>
    <n v="1.67"/>
    <n v="943.4"/>
    <n v="0.02"/>
  </r>
  <r>
    <x v="126"/>
    <n v="10.5"/>
    <n v="17.5"/>
    <n v="13"/>
    <n v="8.4"/>
    <n v="1.5"/>
    <n v="943.2"/>
    <n v="1.05"/>
  </r>
  <r>
    <x v="127"/>
    <n v="10.199999999999999"/>
    <n v="18.3"/>
    <n v="14"/>
    <n v="0"/>
    <n v="2.3199999999999998"/>
    <n v="943.7"/>
    <n v="3.17"/>
  </r>
  <r>
    <x v="128"/>
    <n v="9.1"/>
    <n v="22.1"/>
    <n v="15.7"/>
    <n v="0"/>
    <n v="1.94"/>
    <n v="945.1"/>
    <n v="12.4"/>
  </r>
  <r>
    <x v="129"/>
    <n v="7"/>
    <n v="23.5"/>
    <n v="16.2"/>
    <n v="0"/>
    <n v="1.59"/>
    <n v="943.6"/>
    <n v="11.32"/>
  </r>
  <r>
    <x v="130"/>
    <n v="10.7"/>
    <n v="25.8"/>
    <n v="18.899999999999999"/>
    <n v="0"/>
    <n v="2.5299999999999998"/>
    <n v="940.4"/>
    <n v="13.78"/>
  </r>
  <r>
    <x v="131"/>
    <n v="15"/>
    <n v="25.1"/>
    <n v="19.899999999999999"/>
    <n v="0.2"/>
    <n v="2.95"/>
    <n v="942.1"/>
    <n v="8.33"/>
  </r>
  <r>
    <x v="132"/>
    <n v="14.4"/>
    <n v="20.8"/>
    <n v="17.2"/>
    <n v="0.8"/>
    <n v="1.82"/>
    <n v="943.4"/>
    <n v="2.5299999999999998"/>
  </r>
  <r>
    <x v="133"/>
    <n v="11"/>
    <n v="23.7"/>
    <n v="17.399999999999999"/>
    <n v="0"/>
    <n v="1.6"/>
    <n v="943"/>
    <n v="13.53"/>
  </r>
  <r>
    <x v="134"/>
    <n v="8.6999999999999993"/>
    <n v="26.9"/>
    <n v="18.5"/>
    <n v="0"/>
    <n v="1.63"/>
    <n v="940.5"/>
    <n v="13.73"/>
  </r>
  <r>
    <x v="135"/>
    <n v="12.5"/>
    <n v="23.1"/>
    <n v="17.2"/>
    <n v="7.5"/>
    <n v="1.79"/>
    <n v="942.3"/>
    <n v="6.68"/>
  </r>
  <r>
    <x v="136"/>
    <n v="11.5"/>
    <n v="24.1"/>
    <n v="17.600000000000001"/>
    <n v="0.1"/>
    <n v="1.48"/>
    <n v="944"/>
    <n v="11.23"/>
  </r>
  <r>
    <x v="137"/>
    <n v="10.3"/>
    <n v="27.2"/>
    <n v="19.8"/>
    <n v="0"/>
    <n v="1.8"/>
    <n v="944.6"/>
    <n v="13.95"/>
  </r>
  <r>
    <x v="138"/>
    <n v="11.3"/>
    <n v="28.9"/>
    <n v="19.899999999999999"/>
    <n v="0"/>
    <n v="2.2999999999999998"/>
    <n v="944.9"/>
    <n v="11.17"/>
  </r>
  <r>
    <x v="139"/>
    <n v="12.1"/>
    <n v="29.9"/>
    <n v="22.3"/>
    <n v="0"/>
    <n v="2.34"/>
    <n v="943.6"/>
    <n v="13.05"/>
  </r>
  <r>
    <x v="140"/>
    <n v="13.3"/>
    <n v="22.4"/>
    <n v="18.600000000000001"/>
    <n v="2.7"/>
    <n v="1.79"/>
    <n v="943.9"/>
    <n v="8.08"/>
  </r>
  <r>
    <x v="141"/>
    <n v="9.6"/>
    <n v="24.8"/>
    <n v="17.600000000000001"/>
    <n v="0"/>
    <n v="1.22"/>
    <n v="937.4"/>
    <n v="9.3800000000000008"/>
  </r>
  <r>
    <x v="142"/>
    <n v="11.4"/>
    <n v="25.7"/>
    <n v="17"/>
    <n v="7.7"/>
    <n v="1.73"/>
    <n v="930.1"/>
    <n v="5.38"/>
  </r>
  <r>
    <x v="143"/>
    <n v="12.6"/>
    <n v="16"/>
    <n v="14.1"/>
    <n v="11.1"/>
    <n v="2.6"/>
    <n v="933.1"/>
    <n v="0"/>
  </r>
  <r>
    <x v="144"/>
    <n v="10.9"/>
    <n v="19.8"/>
    <n v="14.6"/>
    <n v="5"/>
    <n v="1.3"/>
    <n v="940"/>
    <n v="6.9"/>
  </r>
  <r>
    <x v="145"/>
    <n v="9.6"/>
    <n v="21.7"/>
    <n v="15.8"/>
    <n v="0"/>
    <n v="1.85"/>
    <n v="945.6"/>
    <n v="10.8"/>
  </r>
  <r>
    <x v="146"/>
    <n v="10.199999999999999"/>
    <n v="22.8"/>
    <n v="16.7"/>
    <n v="0"/>
    <n v="2.88"/>
    <n v="944.1"/>
    <n v="11.73"/>
  </r>
  <r>
    <x v="147"/>
    <n v="7.8"/>
    <n v="17.399999999999999"/>
    <n v="13.5"/>
    <n v="0"/>
    <n v="1.86"/>
    <n v="940.4"/>
    <n v="9.6999999999999993"/>
  </r>
  <r>
    <x v="148"/>
    <n v="6.2"/>
    <n v="14.9"/>
    <n v="10.1"/>
    <n v="0.4"/>
    <n v="1.77"/>
    <n v="933.8"/>
    <n v="6.17"/>
  </r>
  <r>
    <x v="149"/>
    <n v="4.8"/>
    <n v="18.3"/>
    <n v="12.1"/>
    <n v="0"/>
    <n v="1.7"/>
    <n v="933.5"/>
    <n v="13.13"/>
  </r>
  <r>
    <x v="150"/>
    <n v="6.9"/>
    <n v="21.3"/>
    <n v="14"/>
    <n v="0.8"/>
    <n v="2.76"/>
    <n v="935.9"/>
    <n v="4.7"/>
  </r>
  <r>
    <x v="151"/>
    <n v="10.5"/>
    <n v="20.5"/>
    <n v="14.8"/>
    <n v="3"/>
    <n v="2.2799999999999998"/>
    <n v="939.1"/>
    <n v="3.9"/>
  </r>
  <r>
    <x v="152"/>
    <n v="11.9"/>
    <n v="22.7"/>
    <n v="16.8"/>
    <n v="0"/>
    <n v="1.52"/>
    <n v="940.9"/>
    <n v="7.27"/>
  </r>
  <r>
    <x v="153"/>
    <n v="11.5"/>
    <n v="26.6"/>
    <n v="17.8"/>
    <n v="16.2"/>
    <n v="1.41"/>
    <n v="939.6"/>
    <n v="5.85"/>
  </r>
  <r>
    <x v="154"/>
    <n v="12.9"/>
    <n v="27.7"/>
    <n v="20.3"/>
    <n v="1.3"/>
    <n v="1.74"/>
    <n v="940.7"/>
    <n v="11.12"/>
  </r>
  <r>
    <x v="155"/>
    <n v="14.9"/>
    <n v="23.7"/>
    <n v="18.399999999999999"/>
    <n v="2.5"/>
    <n v="2.35"/>
    <n v="939.4"/>
    <n v="2.93"/>
  </r>
  <r>
    <x v="156"/>
    <n v="11.9"/>
    <n v="22.9"/>
    <n v="18.3"/>
    <n v="3.8"/>
    <n v="2.12"/>
    <n v="940.7"/>
    <n v="9.58"/>
  </r>
  <r>
    <x v="157"/>
    <n v="13.7"/>
    <n v="18.600000000000001"/>
    <n v="15.8"/>
    <n v="11.2"/>
    <n v="1.59"/>
    <n v="938.9"/>
    <n v="1.65"/>
  </r>
  <r>
    <x v="158"/>
    <n v="9.8000000000000007"/>
    <n v="21.8"/>
    <n v="15.4"/>
    <n v="1.9"/>
    <n v="2.09"/>
    <n v="934.9"/>
    <n v="8.6199999999999992"/>
  </r>
  <r>
    <x v="159"/>
    <n v="11.6"/>
    <n v="17.8"/>
    <n v="13.9"/>
    <n v="10"/>
    <n v="2.27"/>
    <n v="939.1"/>
    <n v="3.55"/>
  </r>
  <r>
    <x v="160"/>
    <n v="8.8000000000000007"/>
    <n v="22.2"/>
    <n v="15.6"/>
    <n v="0.1"/>
    <n v="1.2"/>
    <n v="945.8"/>
    <n v="10.72"/>
  </r>
  <r>
    <x v="161"/>
    <n v="8.6"/>
    <n v="26.2"/>
    <n v="17.899999999999999"/>
    <n v="0"/>
    <n v="1.1200000000000001"/>
    <n v="946"/>
    <n v="14.6"/>
  </r>
  <r>
    <x v="162"/>
    <n v="10"/>
    <n v="28.4"/>
    <n v="20.399999999999999"/>
    <n v="0.8"/>
    <n v="1.65"/>
    <n v="944"/>
    <n v="13.88"/>
  </r>
  <r>
    <x v="163"/>
    <n v="13"/>
    <n v="23.8"/>
    <n v="18.899999999999999"/>
    <n v="2.1"/>
    <n v="2.0499999999999998"/>
    <n v="943.1"/>
    <n v="9.58"/>
  </r>
  <r>
    <x v="164"/>
    <n v="9"/>
    <n v="25.7"/>
    <n v="18.100000000000001"/>
    <n v="0"/>
    <n v="1.74"/>
    <n v="942.7"/>
    <n v="13.82"/>
  </r>
  <r>
    <x v="165"/>
    <n v="10.4"/>
    <n v="30.1"/>
    <n v="20.5"/>
    <n v="0"/>
    <n v="1.75"/>
    <n v="940.5"/>
    <n v="13.63"/>
  </r>
  <r>
    <x v="166"/>
    <n v="14.4"/>
    <n v="29.5"/>
    <n v="21.8"/>
    <n v="0"/>
    <n v="1.97"/>
    <n v="942.4"/>
    <n v="9.8699999999999992"/>
  </r>
  <r>
    <x v="167"/>
    <n v="11.2"/>
    <n v="28.3"/>
    <n v="20.399999999999999"/>
    <n v="0"/>
    <n v="1.38"/>
    <n v="946.6"/>
    <n v="14.3"/>
  </r>
  <r>
    <x v="168"/>
    <n v="11.6"/>
    <n v="32.9"/>
    <n v="23.1"/>
    <n v="0"/>
    <n v="1.39"/>
    <n v="943"/>
    <n v="14.15"/>
  </r>
  <r>
    <x v="169"/>
    <n v="14.6"/>
    <n v="34.1"/>
    <n v="25.5"/>
    <n v="0"/>
    <n v="1.7"/>
    <n v="935.3"/>
    <n v="14.22"/>
  </r>
  <r>
    <x v="170"/>
    <n v="16.2"/>
    <n v="29.4"/>
    <n v="23.1"/>
    <n v="0"/>
    <n v="3.08"/>
    <n v="936.4"/>
    <n v="10.48"/>
  </r>
  <r>
    <x v="171"/>
    <n v="15.1"/>
    <n v="29.1"/>
    <n v="21.3"/>
    <n v="8.5"/>
    <n v="2.23"/>
    <n v="936.1"/>
    <n v="10.130000000000001"/>
  </r>
  <r>
    <x v="172"/>
    <n v="16.399999999999999"/>
    <n v="24.2"/>
    <n v="19.5"/>
    <n v="6.6"/>
    <n v="1.44"/>
    <n v="935.9"/>
    <n v="3.23"/>
  </r>
  <r>
    <x v="173"/>
    <n v="14.5"/>
    <n v="29.9"/>
    <n v="21.9"/>
    <n v="7.1"/>
    <n v="1.85"/>
    <n v="936.1"/>
    <n v="13.15"/>
  </r>
  <r>
    <x v="174"/>
    <n v="14.9"/>
    <n v="22"/>
    <n v="17.7"/>
    <n v="8.6"/>
    <n v="1.95"/>
    <n v="935.4"/>
    <n v="2.0699999999999998"/>
  </r>
  <r>
    <x v="175"/>
    <n v="11.2"/>
    <n v="26.5"/>
    <n v="19.600000000000001"/>
    <n v="0"/>
    <n v="1.29"/>
    <n v="937.4"/>
    <n v="14.62"/>
  </r>
  <r>
    <x v="176"/>
    <n v="15.7"/>
    <n v="30.2"/>
    <n v="23.9"/>
    <n v="0"/>
    <n v="2.13"/>
    <n v="937.1"/>
    <n v="13.1"/>
  </r>
  <r>
    <x v="177"/>
    <n v="15.3"/>
    <n v="25.8"/>
    <n v="20.3"/>
    <n v="7.5"/>
    <n v="1.98"/>
    <n v="939.9"/>
    <n v="6.03"/>
  </r>
  <r>
    <x v="178"/>
    <n v="14.5"/>
    <n v="21.6"/>
    <n v="18.3"/>
    <n v="0"/>
    <n v="1.7"/>
    <n v="941.6"/>
    <n v="2.33"/>
  </r>
  <r>
    <x v="179"/>
    <n v="14.5"/>
    <n v="26.4"/>
    <n v="20"/>
    <n v="0"/>
    <n v="1.43"/>
    <n v="937.7"/>
    <n v="7.35"/>
  </r>
  <r>
    <x v="180"/>
    <n v="13.4"/>
    <n v="28.5"/>
    <n v="21.6"/>
    <n v="8.5"/>
    <n v="1.66"/>
    <n v="935.8"/>
    <n v="10"/>
  </r>
  <r>
    <x v="181"/>
    <n v="11.4"/>
    <n v="18.8"/>
    <n v="14.9"/>
    <n v="25"/>
    <n v="2.2200000000000002"/>
    <n v="942.6"/>
    <n v="3.32"/>
  </r>
  <r>
    <x v="182"/>
    <n v="9.1999999999999993"/>
    <n v="26.1"/>
    <n v="18.3"/>
    <n v="0"/>
    <n v="1.8"/>
    <n v="943.8"/>
    <n v="14.6"/>
  </r>
  <r>
    <x v="183"/>
    <n v="12.6"/>
    <n v="28.5"/>
    <n v="21.6"/>
    <n v="6.6"/>
    <n v="1.78"/>
    <n v="942.4"/>
    <n v="14.03"/>
  </r>
  <r>
    <x v="184"/>
    <n v="15.2"/>
    <n v="26.6"/>
    <n v="19.7"/>
    <n v="6.2"/>
    <n v="1.5"/>
    <n v="942.3"/>
    <n v="4.2"/>
  </r>
  <r>
    <x v="185"/>
    <n v="14.7"/>
    <n v="25.3"/>
    <n v="19.899999999999999"/>
    <n v="0"/>
    <n v="1.45"/>
    <n v="943.6"/>
    <n v="8.98"/>
  </r>
  <r>
    <x v="186"/>
    <n v="11.2"/>
    <n v="24.9"/>
    <n v="18.600000000000001"/>
    <n v="0"/>
    <n v="1.52"/>
    <n v="945"/>
    <n v="10.1"/>
  </r>
  <r>
    <x v="187"/>
    <n v="11.2"/>
    <n v="20.8"/>
    <n v="16.7"/>
    <n v="0"/>
    <n v="1.79"/>
    <n v="945.7"/>
    <n v="3.38"/>
  </r>
  <r>
    <x v="188"/>
    <n v="12.1"/>
    <n v="23"/>
    <n v="17.3"/>
    <n v="0"/>
    <n v="1.47"/>
    <n v="950.4"/>
    <n v="13.18"/>
  </r>
  <r>
    <x v="189"/>
    <n v="8.6999999999999993"/>
    <n v="24.3"/>
    <n v="17.600000000000001"/>
    <n v="0"/>
    <n v="1.2"/>
    <n v="948.1"/>
    <n v="11.45"/>
  </r>
  <r>
    <x v="190"/>
    <n v="13.9"/>
    <n v="22.6"/>
    <n v="17.8"/>
    <n v="0"/>
    <n v="1.76"/>
    <n v="945.1"/>
    <n v="4.3499999999999996"/>
  </r>
  <r>
    <x v="191"/>
    <n v="9.1"/>
    <n v="23.5"/>
    <n v="17.3"/>
    <n v="0"/>
    <n v="1.95"/>
    <n v="945.1"/>
    <n v="14.17"/>
  </r>
  <r>
    <x v="192"/>
    <n v="10.199999999999999"/>
    <n v="25.8"/>
    <n v="19"/>
    <n v="0"/>
    <n v="1.73"/>
    <n v="946.5"/>
    <n v="14.37"/>
  </r>
  <r>
    <x v="193"/>
    <n v="10.199999999999999"/>
    <n v="30.6"/>
    <n v="21.2"/>
    <n v="0"/>
    <n v="1.34"/>
    <n v="945.4"/>
    <n v="10.77"/>
  </r>
  <r>
    <x v="194"/>
    <n v="15.1"/>
    <n v="31.3"/>
    <n v="24"/>
    <n v="0"/>
    <n v="2.66"/>
    <n v="941.9"/>
    <n v="12.23"/>
  </r>
  <r>
    <x v="195"/>
    <n v="16.3"/>
    <n v="26.9"/>
    <n v="21.3"/>
    <n v="0"/>
    <n v="1.7"/>
    <n v="942.4"/>
    <n v="11.42"/>
  </r>
  <r>
    <x v="196"/>
    <n v="11.3"/>
    <n v="26.7"/>
    <n v="19.5"/>
    <n v="0"/>
    <n v="1.78"/>
    <n v="944.5"/>
    <n v="14.25"/>
  </r>
  <r>
    <x v="197"/>
    <n v="11"/>
    <n v="29"/>
    <n v="20.8"/>
    <n v="0"/>
    <n v="2"/>
    <n v="947"/>
    <n v="14.18"/>
  </r>
  <r>
    <x v="198"/>
    <n v="11"/>
    <n v="31.2"/>
    <n v="22"/>
    <n v="0"/>
    <n v="1.53"/>
    <n v="946.3"/>
    <n v="14"/>
  </r>
  <r>
    <x v="199"/>
    <n v="12.3"/>
    <n v="35"/>
    <n v="24.5"/>
    <n v="0"/>
    <n v="1.55"/>
    <n v="942.4"/>
    <n v="14.13"/>
  </r>
  <r>
    <x v="200"/>
    <n v="14.7"/>
    <n v="32.799999999999997"/>
    <n v="23.5"/>
    <n v="3.8"/>
    <n v="2.06"/>
    <n v="941.7"/>
    <n v="9.57"/>
  </r>
  <r>
    <x v="201"/>
    <n v="16.899999999999999"/>
    <n v="27.2"/>
    <n v="21.9"/>
    <n v="0"/>
    <n v="2.02"/>
    <n v="944.4"/>
    <n v="8.1199999999999992"/>
  </r>
  <r>
    <x v="202"/>
    <n v="13.7"/>
    <n v="32.5"/>
    <n v="24.1"/>
    <n v="0"/>
    <n v="1.64"/>
    <n v="941.4"/>
    <n v="13.65"/>
  </r>
  <r>
    <x v="203"/>
    <n v="16.899999999999999"/>
    <n v="25.3"/>
    <n v="20.3"/>
    <n v="22.9"/>
    <n v="2.12"/>
    <n v="942.4"/>
    <n v="5.17"/>
  </r>
  <r>
    <x v="204"/>
    <n v="16"/>
    <n v="29.9"/>
    <n v="22.8"/>
    <n v="0"/>
    <n v="1.1299999999999999"/>
    <n v="942"/>
    <n v="13.55"/>
  </r>
  <r>
    <x v="205"/>
    <n v="15.4"/>
    <n v="32.1"/>
    <n v="24.5"/>
    <n v="0.5"/>
    <n v="2.3199999999999998"/>
    <n v="937.6"/>
    <n v="11.95"/>
  </r>
  <r>
    <x v="206"/>
    <n v="17.7"/>
    <n v="25.8"/>
    <n v="21.1"/>
    <n v="7.4"/>
    <n v="1.95"/>
    <n v="939.5"/>
    <n v="5.43"/>
  </r>
  <r>
    <x v="207"/>
    <n v="14.7"/>
    <n v="26"/>
    <n v="20.2"/>
    <n v="0"/>
    <n v="1.44"/>
    <n v="938.6"/>
    <n v="9.23"/>
  </r>
  <r>
    <x v="208"/>
    <n v="13.9"/>
    <n v="28.6"/>
    <n v="21"/>
    <n v="0.7"/>
    <n v="1.96"/>
    <n v="937.5"/>
    <n v="12"/>
  </r>
  <r>
    <x v="209"/>
    <n v="14"/>
    <n v="23.3"/>
    <n v="18.3"/>
    <n v="9.8000000000000007"/>
    <n v="1.93"/>
    <n v="939.9"/>
    <n v="2.23"/>
  </r>
  <r>
    <x v="210"/>
    <n v="15.5"/>
    <n v="24.8"/>
    <n v="19.899999999999999"/>
    <n v="0.5"/>
    <n v="2.38"/>
    <n v="942.2"/>
    <n v="9.2200000000000006"/>
  </r>
  <r>
    <x v="211"/>
    <n v="14.1"/>
    <n v="28.2"/>
    <n v="21.5"/>
    <n v="0"/>
    <n v="2.1"/>
    <n v="942"/>
    <n v="9.65"/>
  </r>
  <r>
    <x v="212"/>
    <n v="15"/>
    <n v="29.3"/>
    <n v="21.7"/>
    <n v="4.5"/>
    <n v="1.76"/>
    <n v="941.3"/>
    <n v="10.07"/>
  </r>
  <r>
    <x v="213"/>
    <n v="14.5"/>
    <n v="28.5"/>
    <n v="21.3"/>
    <n v="0"/>
    <n v="1.3"/>
    <n v="941.8"/>
    <n v="13.02"/>
  </r>
  <r>
    <x v="214"/>
    <n v="14.2"/>
    <n v="32.1"/>
    <n v="23.2"/>
    <n v="0"/>
    <n v="1.26"/>
    <n v="940.2"/>
    <n v="13.85"/>
  </r>
  <r>
    <x v="215"/>
    <n v="14.8"/>
    <n v="35.299999999999997"/>
    <n v="24.7"/>
    <n v="0"/>
    <n v="1.63"/>
    <n v="938.9"/>
    <n v="13.8"/>
  </r>
  <r>
    <x v="216"/>
    <n v="17"/>
    <n v="31.1"/>
    <n v="23.3"/>
    <n v="14.4"/>
    <n v="1.97"/>
    <n v="940"/>
    <n v="8.83"/>
  </r>
  <r>
    <x v="217"/>
    <n v="15"/>
    <n v="20.100000000000001"/>
    <n v="17.5"/>
    <n v="0.6"/>
    <n v="2.15"/>
    <n v="945.3"/>
    <n v="1.73"/>
  </r>
  <r>
    <x v="218"/>
    <n v="14.2"/>
    <n v="22.9"/>
    <n v="18.600000000000001"/>
    <n v="0"/>
    <n v="2.08"/>
    <n v="943.1"/>
    <n v="2.73"/>
  </r>
  <r>
    <x v="219"/>
    <n v="11.4"/>
    <n v="26.7"/>
    <n v="19.5"/>
    <n v="0"/>
    <n v="2.0099999999999998"/>
    <n v="944.1"/>
    <n v="13.68"/>
  </r>
  <r>
    <x v="220"/>
    <n v="12.1"/>
    <n v="27.1"/>
    <n v="20.100000000000001"/>
    <n v="0"/>
    <n v="2.38"/>
    <n v="945.6"/>
    <n v="13.65"/>
  </r>
  <r>
    <x v="221"/>
    <n v="14.3"/>
    <n v="27.2"/>
    <n v="20.7"/>
    <n v="0"/>
    <n v="2.75"/>
    <n v="944.4"/>
    <n v="13.6"/>
  </r>
  <r>
    <x v="222"/>
    <n v="13.7"/>
    <n v="27.9"/>
    <n v="20.8"/>
    <n v="0"/>
    <n v="2.2400000000000002"/>
    <n v="942.2"/>
    <n v="13.3"/>
  </r>
  <r>
    <x v="223"/>
    <n v="12.3"/>
    <n v="27.5"/>
    <n v="19.899999999999999"/>
    <n v="0"/>
    <n v="2.5099999999999998"/>
    <n v="940"/>
    <n v="13.37"/>
  </r>
  <r>
    <x v="224"/>
    <n v="11.6"/>
    <n v="27.2"/>
    <n v="19.5"/>
    <n v="0"/>
    <n v="2.23"/>
    <n v="938.3"/>
    <n v="13.23"/>
  </r>
  <r>
    <x v="225"/>
    <n v="9.6"/>
    <n v="29.2"/>
    <n v="20.2"/>
    <n v="0"/>
    <n v="1.97"/>
    <n v="933.2"/>
    <n v="11.18"/>
  </r>
  <r>
    <x v="226"/>
    <n v="13.1"/>
    <n v="27.3"/>
    <n v="19.600000000000001"/>
    <n v="3.4"/>
    <n v="2.73"/>
    <n v="932.8"/>
    <n v="8.58"/>
  </r>
  <r>
    <x v="227"/>
    <n v="11.3"/>
    <n v="28.5"/>
    <n v="19.7"/>
    <n v="0"/>
    <n v="1.22"/>
    <n v="934.8"/>
    <n v="13.17"/>
  </r>
  <r>
    <x v="228"/>
    <n v="13.3"/>
    <n v="29.7"/>
    <n v="21.4"/>
    <n v="0.8"/>
    <n v="1.62"/>
    <n v="935.2"/>
    <n v="8.92"/>
  </r>
  <r>
    <x v="229"/>
    <n v="14.4"/>
    <n v="23"/>
    <n v="18.3"/>
    <n v="27"/>
    <n v="2.14"/>
    <n v="935.8"/>
    <n v="2.08"/>
  </r>
  <r>
    <x v="230"/>
    <n v="16.399999999999999"/>
    <n v="18.2"/>
    <n v="17.399999999999999"/>
    <n v="52.5"/>
    <n v="1.64"/>
    <n v="937.3"/>
    <n v="0"/>
  </r>
  <r>
    <x v="231"/>
    <n v="14"/>
    <n v="22.7"/>
    <n v="18.5"/>
    <n v="2.5"/>
    <n v="2.46"/>
    <n v="941.1"/>
    <n v="4.4000000000000004"/>
  </r>
  <r>
    <x v="232"/>
    <n v="12.6"/>
    <n v="25.1"/>
    <n v="18.2"/>
    <n v="0.1"/>
    <n v="1.1000000000000001"/>
    <n v="939.8"/>
    <n v="11.77"/>
  </r>
  <r>
    <x v="233"/>
    <n v="10.6"/>
    <n v="25.8"/>
    <n v="18.3"/>
    <n v="0"/>
    <n v="1.53"/>
    <n v="430.1"/>
    <n v="12.7"/>
  </r>
  <r>
    <x v="234"/>
    <n v="10.1"/>
    <n v="26.9"/>
    <n v="18.399999999999999"/>
    <n v="0"/>
    <n v="1.41"/>
    <n v="0"/>
    <n v="12.9"/>
  </r>
  <r>
    <x v="235"/>
    <n v="10.4"/>
    <n v="27"/>
    <n v="19.2"/>
    <n v="0"/>
    <n v="1.8"/>
    <n v="0"/>
    <n v="12.35"/>
  </r>
  <r>
    <x v="236"/>
    <n v="13.3"/>
    <n v="28.5"/>
    <n v="20.2"/>
    <n v="0"/>
    <n v="1.29"/>
    <n v="156.5"/>
    <n v="12.85"/>
  </r>
  <r>
    <x v="237"/>
    <n v="12.7"/>
    <n v="28.4"/>
    <n v="20.5"/>
    <n v="1.8"/>
    <n v="1.74"/>
    <n v="585.5"/>
    <n v="9.7200000000000006"/>
  </r>
  <r>
    <x v="238"/>
    <n v="16"/>
    <n v="22.7"/>
    <n v="18.3"/>
    <n v="12.3"/>
    <n v="1.18"/>
    <n v="937.9"/>
    <n v="1.6"/>
  </r>
  <r>
    <x v="239"/>
    <n v="14.4"/>
    <n v="24.4"/>
    <n v="18.899999999999999"/>
    <n v="0.7"/>
    <n v="1.45"/>
    <n v="939.9"/>
    <n v="7.17"/>
  </r>
  <r>
    <x v="240"/>
    <n v="12.7"/>
    <n v="26.1"/>
    <n v="19.399999999999999"/>
    <n v="0"/>
    <n v="1.62"/>
    <n v="941.7"/>
    <n v="11.9"/>
  </r>
  <r>
    <x v="241"/>
    <n v="11.9"/>
    <n v="27.3"/>
    <n v="19.899999999999999"/>
    <n v="0"/>
    <n v="1.37"/>
    <n v="941"/>
    <n v="9.8000000000000007"/>
  </r>
  <r>
    <x v="242"/>
    <n v="12.7"/>
    <n v="20.2"/>
    <n v="16.899999999999999"/>
    <n v="6.2"/>
    <n v="1.48"/>
    <n v="941.4"/>
    <n v="0.83"/>
  </r>
  <r>
    <x v="243"/>
    <n v="12.1"/>
    <n v="21.5"/>
    <n v="16.7"/>
    <n v="0"/>
    <n v="1.89"/>
    <n v="940.5"/>
    <n v="8.68"/>
  </r>
  <r>
    <x v="244"/>
    <n v="10"/>
    <n v="24.1"/>
    <n v="16.600000000000001"/>
    <n v="0"/>
    <n v="1.66"/>
    <n v="937.6"/>
    <n v="10.77"/>
  </r>
  <r>
    <x v="245"/>
    <n v="12.1"/>
    <n v="22"/>
    <n v="16.8"/>
    <n v="2.8"/>
    <n v="1.85"/>
    <n v="938"/>
    <n v="6.9"/>
  </r>
  <r>
    <x v="246"/>
    <n v="10.8"/>
    <n v="25.9"/>
    <n v="17.8"/>
    <n v="0"/>
    <n v="1.1200000000000001"/>
    <n v="942.8"/>
    <n v="11.67"/>
  </r>
  <r>
    <x v="247"/>
    <n v="11.1"/>
    <n v="26.3"/>
    <n v="18.100000000000001"/>
    <n v="0"/>
    <n v="1.34"/>
    <n v="943.8"/>
    <n v="9.77"/>
  </r>
  <r>
    <x v="248"/>
    <n v="12.7"/>
    <n v="23"/>
    <n v="18.2"/>
    <n v="1.6"/>
    <n v="1.62"/>
    <n v="941.6"/>
    <n v="3.65"/>
  </r>
  <r>
    <x v="249"/>
    <n v="14.5"/>
    <n v="26.1"/>
    <n v="19.8"/>
    <n v="9.6999999999999993"/>
    <n v="1.48"/>
    <n v="938.3"/>
    <n v="7.22"/>
  </r>
  <r>
    <x v="250"/>
    <n v="11.7"/>
    <n v="22.1"/>
    <n v="17.2"/>
    <n v="18.3"/>
    <n v="2.83"/>
    <n v="936.7"/>
    <n v="7.47"/>
  </r>
  <r>
    <x v="251"/>
    <n v="10.199999999999999"/>
    <n v="20.399999999999999"/>
    <n v="15"/>
    <n v="4.3"/>
    <n v="2.1"/>
    <n v="938"/>
    <n v="5.22"/>
  </r>
  <r>
    <x v="252"/>
    <n v="12.6"/>
    <n v="17.8"/>
    <n v="14.8"/>
    <n v="5.3"/>
    <n v="3.02"/>
    <n v="940"/>
    <n v="2.4500000000000002"/>
  </r>
  <r>
    <x v="253"/>
    <n v="10.199999999999999"/>
    <n v="19.3"/>
    <n v="15.1"/>
    <n v="0.3"/>
    <n v="2.15"/>
    <n v="941.8"/>
    <n v="2.23"/>
  </r>
  <r>
    <x v="254"/>
    <n v="7.4"/>
    <n v="23.3"/>
    <n v="14.8"/>
    <n v="0.1"/>
    <n v="1.0900000000000001"/>
    <n v="939.1"/>
    <n v="11.5"/>
  </r>
  <r>
    <x v="255"/>
    <n v="8.6"/>
    <n v="26.9"/>
    <n v="17.399999999999999"/>
    <n v="0"/>
    <n v="0.93"/>
    <n v="935.4"/>
    <n v="8.1"/>
  </r>
  <r>
    <x v="256"/>
    <n v="16.8"/>
    <n v="23.5"/>
    <n v="20"/>
    <n v="2"/>
    <n v="2.78"/>
    <n v="932"/>
    <n v="2.77"/>
  </r>
  <r>
    <x v="257"/>
    <n v="13.9"/>
    <n v="19.399999999999999"/>
    <n v="17.100000000000001"/>
    <n v="1.8"/>
    <n v="3.02"/>
    <n v="932.7"/>
    <n v="0.67"/>
  </r>
  <r>
    <x v="258"/>
    <n v="10.3"/>
    <n v="16.100000000000001"/>
    <n v="13"/>
    <n v="7.7"/>
    <n v="1.39"/>
    <n v="934.1"/>
    <n v="0.62"/>
  </r>
  <r>
    <x v="259"/>
    <n v="8.6999999999999993"/>
    <n v="12.5"/>
    <n v="10.199999999999999"/>
    <n v="2.2000000000000002"/>
    <n v="2.42"/>
    <n v="937.3"/>
    <n v="2.8"/>
  </r>
  <r>
    <x v="260"/>
    <n v="8.8000000000000007"/>
    <n v="14.4"/>
    <n v="11.1"/>
    <n v="0.5"/>
    <n v="3.42"/>
    <n v="939.5"/>
    <n v="1.23"/>
  </r>
  <r>
    <x v="261"/>
    <n v="6.9"/>
    <n v="14.9"/>
    <n v="10.7"/>
    <n v="0.2"/>
    <n v="1.38"/>
    <n v="941.9"/>
    <n v="6.6"/>
  </r>
  <r>
    <x v="262"/>
    <n v="3.1"/>
    <n v="13.9"/>
    <n v="8.8000000000000007"/>
    <n v="0"/>
    <n v="1.2"/>
    <n v="944.3"/>
    <n v="4.17"/>
  </r>
  <r>
    <x v="263"/>
    <n v="4.0999999999999996"/>
    <n v="16.399999999999999"/>
    <n v="9.9"/>
    <n v="0"/>
    <n v="2.29"/>
    <n v="945"/>
    <n v="11.45"/>
  </r>
  <r>
    <x v="264"/>
    <n v="3.4"/>
    <n v="17.5"/>
    <n v="9.6"/>
    <n v="0"/>
    <n v="1.58"/>
    <n v="943"/>
    <n v="11.42"/>
  </r>
  <r>
    <x v="265"/>
    <n v="2.6"/>
    <n v="19.100000000000001"/>
    <n v="10.6"/>
    <n v="0"/>
    <n v="1.6"/>
    <n v="939.7"/>
    <n v="8.08"/>
  </r>
  <r>
    <x v="266"/>
    <n v="9.1999999999999993"/>
    <n v="14.7"/>
    <n v="12"/>
    <n v="4.5999999999999996"/>
    <n v="1.45"/>
    <n v="936.1"/>
    <n v="0"/>
  </r>
  <r>
    <x v="267"/>
    <n v="8.9"/>
    <n v="17"/>
    <n v="11.6"/>
    <n v="6.9"/>
    <n v="1.65"/>
    <n v="934.6"/>
    <n v="1.9"/>
  </r>
  <r>
    <x v="268"/>
    <n v="10.4"/>
    <n v="15.2"/>
    <n v="12"/>
    <n v="0.6"/>
    <n v="2.87"/>
    <n v="930.6"/>
    <n v="3.72"/>
  </r>
  <r>
    <x v="269"/>
    <n v="8.8000000000000007"/>
    <n v="11.9"/>
    <n v="9.8000000000000007"/>
    <n v="6.9"/>
    <n v="4.83"/>
    <n v="925.7"/>
    <n v="1.07"/>
  </r>
  <r>
    <x v="270"/>
    <n v="7.8"/>
    <n v="10.1"/>
    <n v="9"/>
    <n v="27.8"/>
    <n v="2.33"/>
    <n v="923.4"/>
    <n v="0"/>
  </r>
  <r>
    <x v="271"/>
    <n v="7.3"/>
    <n v="11.8"/>
    <n v="9.3000000000000007"/>
    <n v="2.2000000000000002"/>
    <n v="0.83"/>
    <n v="925.7"/>
    <n v="0.2"/>
  </r>
  <r>
    <x v="272"/>
    <n v="5.3"/>
    <n v="12.3"/>
    <n v="8.3000000000000007"/>
    <n v="0"/>
    <n v="1.32"/>
    <n v="933.3"/>
    <n v="1.93"/>
  </r>
  <r>
    <x v="273"/>
    <n v="3.7"/>
    <n v="12.5"/>
    <n v="9.1"/>
    <n v="0.7"/>
    <n v="3.22"/>
    <n v="938.1"/>
    <n v="0"/>
  </r>
  <r>
    <x v="274"/>
    <n v="11.8"/>
    <n v="18.600000000000001"/>
    <n v="14.8"/>
    <n v="9.4"/>
    <n v="3.76"/>
    <n v="943.2"/>
    <n v="1.23"/>
  </r>
  <r>
    <x v="275"/>
    <n v="6"/>
    <n v="16.3"/>
    <n v="11.5"/>
    <n v="0.2"/>
    <n v="1.4"/>
    <n v="947.3"/>
    <n v="8.9700000000000006"/>
  </r>
  <r>
    <x v="276"/>
    <n v="3.7"/>
    <n v="17.3"/>
    <n v="8.9"/>
    <n v="0"/>
    <n v="1.02"/>
    <n v="945"/>
    <n v="6.28"/>
  </r>
  <r>
    <x v="277"/>
    <n v="4.8"/>
    <n v="21"/>
    <n v="11.8"/>
    <n v="0.1"/>
    <n v="1.68"/>
    <n v="945.7"/>
    <n v="8.1300000000000008"/>
  </r>
  <r>
    <x v="278"/>
    <n v="5.4"/>
    <n v="20"/>
    <n v="12.9"/>
    <n v="0"/>
    <n v="1.34"/>
    <n v="950.9"/>
    <n v="10.25"/>
  </r>
  <r>
    <x v="279"/>
    <n v="8.6"/>
    <n v="16.3"/>
    <n v="12.4"/>
    <n v="0"/>
    <n v="1.02"/>
    <n v="946.4"/>
    <n v="1.2"/>
  </r>
  <r>
    <x v="280"/>
    <n v="8.1"/>
    <n v="16.7"/>
    <n v="11.9"/>
    <n v="0.1"/>
    <n v="1.2"/>
    <n v="944"/>
    <n v="0"/>
  </r>
  <r>
    <x v="281"/>
    <n v="7.5"/>
    <n v="14.5"/>
    <n v="10.7"/>
    <n v="0"/>
    <n v="1.68"/>
    <n v="942.7"/>
    <n v="1.62"/>
  </r>
  <r>
    <x v="282"/>
    <n v="7.6"/>
    <n v="19"/>
    <n v="12.2"/>
    <n v="0"/>
    <n v="1.21"/>
    <n v="941.8"/>
    <n v="2.92"/>
  </r>
  <r>
    <x v="283"/>
    <n v="9.6999999999999993"/>
    <n v="18"/>
    <n v="13.2"/>
    <n v="0"/>
    <n v="1.54"/>
    <n v="944.9"/>
    <n v="4.58"/>
  </r>
  <r>
    <x v="284"/>
    <n v="11.4"/>
    <n v="16.399999999999999"/>
    <n v="13.2"/>
    <n v="0"/>
    <n v="1"/>
    <n v="944.9"/>
    <n v="0.08"/>
  </r>
  <r>
    <x v="285"/>
    <n v="12.2"/>
    <n v="16.2"/>
    <n v="13.8"/>
    <n v="2.7"/>
    <n v="1.59"/>
    <n v="942.9"/>
    <n v="0.03"/>
  </r>
  <r>
    <x v="286"/>
    <n v="11.1"/>
    <n v="15.3"/>
    <n v="13.4"/>
    <n v="7"/>
    <n v="2.02"/>
    <n v="939.1"/>
    <n v="0.12"/>
  </r>
  <r>
    <x v="287"/>
    <n v="11.1"/>
    <n v="18.399999999999999"/>
    <n v="14.7"/>
    <n v="7.2"/>
    <n v="2.62"/>
    <n v="936.9"/>
    <n v="1.53"/>
  </r>
  <r>
    <x v="288"/>
    <n v="9.9"/>
    <n v="23.9"/>
    <n v="15.1"/>
    <n v="0"/>
    <n v="0.91"/>
    <n v="942"/>
    <n v="7.4"/>
  </r>
  <r>
    <x v="289"/>
    <n v="6.3"/>
    <n v="21.7"/>
    <n v="13.3"/>
    <n v="0"/>
    <n v="1.25"/>
    <n v="947.6"/>
    <n v="10.029999999999999"/>
  </r>
  <r>
    <x v="290"/>
    <n v="9.5"/>
    <n v="21.5"/>
    <n v="14.7"/>
    <n v="0"/>
    <n v="1.58"/>
    <n v="949.3"/>
    <n v="7.17"/>
  </r>
  <r>
    <x v="291"/>
    <n v="9.6999999999999993"/>
    <n v="18.5"/>
    <n v="13.6"/>
    <n v="0"/>
    <n v="1.88"/>
    <n v="945.5"/>
    <n v="5.18"/>
  </r>
  <r>
    <x v="292"/>
    <n v="10.199999999999999"/>
    <n v="16.3"/>
    <n v="13.3"/>
    <n v="0.3"/>
    <n v="1.28"/>
    <n v="940"/>
    <n v="2.0299999999999998"/>
  </r>
  <r>
    <x v="293"/>
    <n v="12.2"/>
    <n v="16"/>
    <n v="13.8"/>
    <n v="5.4"/>
    <n v="1.44"/>
    <n v="937.2"/>
    <n v="0"/>
  </r>
  <r>
    <x v="294"/>
    <n v="8.8000000000000007"/>
    <n v="18.899999999999999"/>
    <n v="13.5"/>
    <n v="12.8"/>
    <n v="1.61"/>
    <n v="940.5"/>
    <n v="6.57"/>
  </r>
  <r>
    <x v="295"/>
    <n v="6.5"/>
    <n v="17.8"/>
    <n v="12.2"/>
    <n v="2.2999999999999998"/>
    <n v="1.39"/>
    <n v="938.7"/>
    <n v="4.2"/>
  </r>
  <r>
    <x v="296"/>
    <n v="9.1"/>
    <n v="14.8"/>
    <n v="12.8"/>
    <n v="6.9"/>
    <n v="1.98"/>
    <n v="939.9"/>
    <n v="0"/>
  </r>
  <r>
    <x v="297"/>
    <n v="8"/>
    <n v="18.5"/>
    <n v="12.2"/>
    <n v="0"/>
    <n v="1.32"/>
    <n v="942"/>
    <n v="8.1199999999999992"/>
  </r>
  <r>
    <x v="298"/>
    <n v="9.1999999999999993"/>
    <n v="20"/>
    <n v="13.3"/>
    <n v="0.5"/>
    <n v="1.81"/>
    <n v="943.9"/>
    <n v="6.7"/>
  </r>
  <r>
    <x v="299"/>
    <n v="5.8"/>
    <n v="20.5"/>
    <n v="11.7"/>
    <n v="0"/>
    <n v="1.1000000000000001"/>
    <n v="948.1"/>
    <n v="9.18"/>
  </r>
  <r>
    <x v="300"/>
    <n v="6.2"/>
    <n v="20.399999999999999"/>
    <n v="11.7"/>
    <n v="0"/>
    <n v="1.18"/>
    <n v="948"/>
    <n v="3.82"/>
  </r>
  <r>
    <x v="301"/>
    <n v="7.7"/>
    <n v="21.8"/>
    <n v="12.8"/>
    <n v="0"/>
    <n v="0.78"/>
    <n v="946.5"/>
    <n v="8.07"/>
  </r>
  <r>
    <x v="302"/>
    <n v="6.9"/>
    <n v="19"/>
    <n v="11"/>
    <n v="0"/>
    <n v="1.1100000000000001"/>
    <n v="944"/>
    <n v="6.52"/>
  </r>
  <r>
    <x v="303"/>
    <n v="7.3"/>
    <n v="13.7"/>
    <n v="9.1999999999999993"/>
    <n v="0.2"/>
    <n v="1.3"/>
    <n v="941.9"/>
    <n v="3.07"/>
  </r>
  <r>
    <x v="304"/>
    <n v="7.1"/>
    <n v="15.8"/>
    <n v="11"/>
    <n v="0.2"/>
    <n v="1.57"/>
    <n v="943.1"/>
    <n v="0.95"/>
  </r>
  <r>
    <x v="305"/>
    <n v="3.6"/>
    <n v="14.3"/>
    <n v="9.3000000000000007"/>
    <n v="0"/>
    <n v="1.61"/>
    <n v="946"/>
    <n v="2.95"/>
  </r>
  <r>
    <x v="306"/>
    <n v="2.1"/>
    <n v="10.1"/>
    <n v="6.4"/>
    <n v="0.5"/>
    <n v="1.3"/>
    <n v="935.9"/>
    <n v="0"/>
  </r>
  <r>
    <x v="307"/>
    <n v="7.5"/>
    <n v="12"/>
    <n v="9.1999999999999993"/>
    <n v="1.9"/>
    <n v="2.13"/>
    <n v="931.5"/>
    <n v="1.48"/>
  </r>
  <r>
    <x v="308"/>
    <n v="2.6"/>
    <n v="9.1999999999999993"/>
    <n v="7.1"/>
    <n v="3.8"/>
    <n v="1.78"/>
    <n v="940.2"/>
    <n v="0.05"/>
  </r>
  <r>
    <x v="309"/>
    <n v="-0.1"/>
    <n v="8.9"/>
    <n v="4.5"/>
    <n v="0"/>
    <n v="1.67"/>
    <n v="938.8"/>
    <n v="4.38"/>
  </r>
  <r>
    <x v="310"/>
    <n v="2.7"/>
    <n v="14.9"/>
    <n v="7.7"/>
    <n v="0"/>
    <n v="1.55"/>
    <n v="940.5"/>
    <n v="6.48"/>
  </r>
  <r>
    <x v="311"/>
    <n v="0.1"/>
    <n v="13.8"/>
    <n v="5.8"/>
    <n v="0"/>
    <n v="1.24"/>
    <n v="937.9"/>
    <n v="5.32"/>
  </r>
  <r>
    <x v="312"/>
    <n v="2.4"/>
    <n v="13.2"/>
    <n v="8.6999999999999993"/>
    <n v="1.9"/>
    <n v="1.68"/>
    <n v="938.6"/>
    <n v="0.42"/>
  </r>
  <r>
    <x v="313"/>
    <n v="3.1"/>
    <n v="14"/>
    <n v="8.6"/>
    <n v="0.8"/>
    <n v="1.25"/>
    <n v="948.7"/>
    <n v="4.7300000000000004"/>
  </r>
  <r>
    <x v="314"/>
    <n v="0.8"/>
    <n v="8.5"/>
    <n v="5"/>
    <n v="0"/>
    <n v="0.99"/>
    <n v="953.8"/>
    <n v="0"/>
  </r>
  <r>
    <x v="315"/>
    <n v="5.3"/>
    <n v="7.6"/>
    <n v="6.4"/>
    <n v="0"/>
    <n v="1.25"/>
    <n v="952.1"/>
    <n v="0"/>
  </r>
  <r>
    <x v="316"/>
    <n v="4.0999999999999996"/>
    <n v="5.5"/>
    <n v="4.8"/>
    <n v="0"/>
    <n v="1.59"/>
    <n v="942.8"/>
    <n v="0"/>
  </r>
  <r>
    <x v="317"/>
    <n v="4"/>
    <n v="10.8"/>
    <n v="6.6"/>
    <n v="5"/>
    <n v="1.08"/>
    <n v="938.6"/>
    <n v="0.8"/>
  </r>
  <r>
    <x v="318"/>
    <n v="1.5"/>
    <n v="9.9"/>
    <n v="5.8"/>
    <n v="0"/>
    <n v="1.18"/>
    <n v="933.1"/>
    <n v="2.8"/>
  </r>
  <r>
    <x v="319"/>
    <n v="2"/>
    <n v="12.5"/>
    <n v="8.1"/>
    <n v="2.9"/>
    <n v="1.89"/>
    <n v="926.7"/>
    <n v="4.5999999999999996"/>
  </r>
  <r>
    <x v="320"/>
    <n v="3.5"/>
    <n v="13.7"/>
    <n v="8.6"/>
    <n v="6.8"/>
    <n v="2.39"/>
    <n v="922.1"/>
    <n v="4.57"/>
  </r>
  <r>
    <x v="321"/>
    <n v="4.8"/>
    <n v="8.9"/>
    <n v="7.6"/>
    <n v="5.0999999999999996"/>
    <n v="3.73"/>
    <n v="926.6"/>
    <n v="0.7"/>
  </r>
  <r>
    <x v="322"/>
    <n v="4"/>
    <n v="9.4"/>
    <n v="6.2"/>
    <n v="0"/>
    <n v="2.4300000000000002"/>
    <n v="932"/>
    <n v="1.2"/>
  </r>
  <r>
    <x v="323"/>
    <n v="3.3"/>
    <n v="7"/>
    <n v="5"/>
    <n v="2.6"/>
    <n v="3.48"/>
    <n v="933.9"/>
    <n v="1.57"/>
  </r>
  <r>
    <x v="324"/>
    <n v="3.5"/>
    <n v="8.4"/>
    <n v="5.5"/>
    <n v="4.2"/>
    <n v="3.13"/>
    <n v="927"/>
    <n v="3.78"/>
  </r>
  <r>
    <x v="325"/>
    <n v="4.8"/>
    <n v="7.1"/>
    <n v="6.2"/>
    <n v="0.2"/>
    <n v="2.7"/>
    <n v="923.4"/>
    <n v="0"/>
  </r>
  <r>
    <x v="326"/>
    <n v="0.7"/>
    <n v="9.1999999999999993"/>
    <n v="5.7"/>
    <n v="2.5"/>
    <n v="2.37"/>
    <n v="927.1"/>
    <n v="7.38"/>
  </r>
  <r>
    <x v="327"/>
    <n v="0.1"/>
    <n v="9.6"/>
    <n v="6.3"/>
    <n v="1.1000000000000001"/>
    <n v="3.2"/>
    <n v="936.9"/>
    <n v="1.43"/>
  </r>
  <r>
    <x v="328"/>
    <n v="-0.6"/>
    <n v="8.6999999999999993"/>
    <n v="3.8"/>
    <n v="0.8"/>
    <n v="1.35"/>
    <n v="941.2"/>
    <n v="0.3"/>
  </r>
  <r>
    <x v="329"/>
    <n v="-1.5"/>
    <n v="8.6999999999999993"/>
    <n v="3.6"/>
    <n v="0.3"/>
    <n v="0.8"/>
    <n v="950.4"/>
    <n v="3.6"/>
  </r>
  <r>
    <x v="330"/>
    <n v="-3.9"/>
    <n v="2.8"/>
    <n v="-0.3"/>
    <n v="0"/>
    <n v="1.24"/>
    <n v="944.8"/>
    <n v="2.3199999999999998"/>
  </r>
  <r>
    <x v="331"/>
    <n v="0.6"/>
    <n v="6.5"/>
    <n v="3.4"/>
    <n v="0"/>
    <n v="0.8"/>
    <n v="936"/>
    <n v="0.02"/>
  </r>
  <r>
    <x v="332"/>
    <n v="5.0999999999999996"/>
    <n v="7.1"/>
    <n v="6.1"/>
    <n v="10.7"/>
    <n v="0.87"/>
    <n v="937.4"/>
    <n v="0"/>
  </r>
  <r>
    <x v="333"/>
    <n v="2.8"/>
    <n v="5.4"/>
    <n v="3.8"/>
    <n v="0.2"/>
    <n v="2.13"/>
    <n v="940.5"/>
    <n v="0"/>
  </r>
  <r>
    <x v="334"/>
    <n v="2.2000000000000002"/>
    <n v="3.8"/>
    <n v="2.8"/>
    <n v="0"/>
    <n v="2.21"/>
    <n v="941.1"/>
    <n v="0"/>
  </r>
  <r>
    <x v="335"/>
    <n v="-1.4"/>
    <n v="3.8"/>
    <n v="2"/>
    <n v="0"/>
    <n v="1.03"/>
    <n v="938.3"/>
    <n v="0"/>
  </r>
  <r>
    <x v="336"/>
    <n v="-0.7"/>
    <n v="2.1"/>
    <n v="1.3"/>
    <n v="0"/>
    <n v="2.73"/>
    <n v="935.6"/>
    <n v="0"/>
  </r>
  <r>
    <x v="337"/>
    <n v="0.5"/>
    <n v="2"/>
    <n v="1.2"/>
    <n v="0"/>
    <n v="1.78"/>
    <n v="932.9"/>
    <n v="0"/>
  </r>
  <r>
    <x v="338"/>
    <n v="1.2"/>
    <n v="4.7"/>
    <n v="2.8"/>
    <n v="1.1000000000000001"/>
    <n v="1.83"/>
    <n v="939.2"/>
    <n v="0"/>
  </r>
  <r>
    <x v="339"/>
    <n v="-1.7"/>
    <n v="4"/>
    <n v="1.2"/>
    <n v="0"/>
    <n v="0.85"/>
    <n v="938.5"/>
    <n v="0.82"/>
  </r>
  <r>
    <x v="340"/>
    <n v="-0.7"/>
    <n v="3.3"/>
    <n v="1.7"/>
    <n v="0"/>
    <n v="1.1499999999999999"/>
    <n v="936.6"/>
    <n v="0"/>
  </r>
  <r>
    <x v="341"/>
    <n v="-1.6"/>
    <n v="3.2"/>
    <n v="0.3"/>
    <n v="0"/>
    <n v="0.88"/>
    <n v="930.4"/>
    <n v="0.33"/>
  </r>
  <r>
    <x v="342"/>
    <n v="-0.7"/>
    <n v="0.9"/>
    <n v="0.2"/>
    <n v="2.2999999999999998"/>
    <n v="1.93"/>
    <n v="923.8"/>
    <n v="0"/>
  </r>
  <r>
    <x v="343"/>
    <n v="-1.8"/>
    <n v="0.4"/>
    <n v="-0.4"/>
    <n v="3.1"/>
    <n v="1.74"/>
    <n v="927.1"/>
    <n v="0"/>
  </r>
  <r>
    <x v="344"/>
    <n v="-9.3000000000000007"/>
    <n v="-0.4"/>
    <n v="-4.0999999999999996"/>
    <n v="0"/>
    <n v="0.75"/>
    <n v="930.1"/>
    <n v="7.65"/>
  </r>
  <r>
    <x v="345"/>
    <n v="-11.2"/>
    <n v="-2.8"/>
    <n v="-7.9"/>
    <n v="0"/>
    <n v="1.28"/>
    <n v="931.1"/>
    <n v="7.63"/>
  </r>
  <r>
    <x v="346"/>
    <n v="-9.8000000000000007"/>
    <n v="-4.8"/>
    <n v="-7.1"/>
    <n v="0"/>
    <n v="2.74"/>
    <n v="927.1"/>
    <n v="4.0199999999999996"/>
  </r>
  <r>
    <x v="347"/>
    <n v="-5.2"/>
    <n v="1"/>
    <n v="-1.7"/>
    <n v="8.1999999999999993"/>
    <n v="1.65"/>
    <n v="922.2"/>
    <n v="0.02"/>
  </r>
  <r>
    <x v="348"/>
    <n v="-0.2"/>
    <n v="0.9"/>
    <n v="0.1"/>
    <n v="6.2"/>
    <n v="2.9"/>
    <n v="924.5"/>
    <n v="0"/>
  </r>
  <r>
    <x v="349"/>
    <n v="-3.1"/>
    <n v="-0.2"/>
    <n v="-1.1000000000000001"/>
    <n v="4.4000000000000004"/>
    <n v="1.53"/>
    <n v="930"/>
    <n v="0"/>
  </r>
  <r>
    <x v="350"/>
    <n v="-10.199999999999999"/>
    <n v="-2.9"/>
    <n v="-6.2"/>
    <n v="0"/>
    <n v="1.68"/>
    <n v="943.3"/>
    <n v="7.27"/>
  </r>
  <r>
    <x v="351"/>
    <n v="-6.3"/>
    <n v="-4.2"/>
    <n v="-5.2"/>
    <n v="0"/>
    <n v="1.31"/>
    <n v="948.2"/>
    <n v="0"/>
  </r>
  <r>
    <x v="352"/>
    <n v="-4.4000000000000004"/>
    <n v="2"/>
    <n v="-1.5"/>
    <n v="0"/>
    <n v="0.8"/>
    <n v="946.7"/>
    <n v="1.68"/>
  </r>
  <r>
    <x v="353"/>
    <n v="-2.2000000000000002"/>
    <n v="3"/>
    <n v="0.1"/>
    <n v="0"/>
    <n v="0.72"/>
    <n v="941.9"/>
    <n v="0.62"/>
  </r>
  <r>
    <x v="354"/>
    <n v="1"/>
    <n v="8.6"/>
    <n v="4.4000000000000004"/>
    <n v="2.6"/>
    <n v="1.5"/>
    <n v="938.4"/>
    <n v="0"/>
  </r>
  <r>
    <x v="355"/>
    <n v="4"/>
    <n v="11.2"/>
    <n v="8.9"/>
    <n v="4.3"/>
    <n v="4.53"/>
    <n v="934.9"/>
    <n v="0.5"/>
  </r>
  <r>
    <x v="356"/>
    <n v="7.8"/>
    <n v="12"/>
    <n v="10.4"/>
    <n v="20.8"/>
    <n v="4.0999999999999996"/>
    <n v="933"/>
    <n v="0"/>
  </r>
  <r>
    <x v="357"/>
    <n v="6.2"/>
    <n v="11.4"/>
    <n v="8.8000000000000007"/>
    <n v="0.9"/>
    <n v="3.18"/>
    <n v="939.4"/>
    <n v="0"/>
  </r>
  <r>
    <x v="358"/>
    <n v="4.4000000000000004"/>
    <n v="10.7"/>
    <n v="6.4"/>
    <n v="0.1"/>
    <n v="1.77"/>
    <n v="939.7"/>
    <n v="4.7699999999999996"/>
  </r>
  <r>
    <x v="359"/>
    <n v="2.4"/>
    <n v="9.1999999999999993"/>
    <n v="6.4"/>
    <n v="5.8"/>
    <n v="3.14"/>
    <n v="942.3"/>
    <n v="1.75"/>
  </r>
  <r>
    <x v="360"/>
    <n v="-0.8"/>
    <n v="7.2"/>
    <n v="4"/>
    <n v="0.2"/>
    <n v="1.49"/>
    <n v="948.7"/>
    <n v="0.02"/>
  </r>
  <r>
    <x v="361"/>
    <n v="-1.4"/>
    <n v="8.4"/>
    <n v="2.1"/>
    <n v="0"/>
    <n v="1.33"/>
    <n v="942.3"/>
    <n v="5.63"/>
  </r>
  <r>
    <x v="362"/>
    <n v="-1.2"/>
    <n v="11.5"/>
    <n v="7.4"/>
    <n v="5.5"/>
    <n v="3.45"/>
    <n v="936.7"/>
    <n v="0.28000000000000003"/>
  </r>
  <r>
    <x v="363"/>
    <n v="1.4"/>
    <n v="7.5"/>
    <n v="5.6"/>
    <n v="8.5"/>
    <n v="2.14"/>
    <n v="938.2"/>
    <n v="3.23"/>
  </r>
  <r>
    <x v="364"/>
    <n v="4.2"/>
    <n v="15.4"/>
    <n v="9.8000000000000007"/>
    <n v="0.2"/>
    <n v="2.2200000000000002"/>
    <n v="942.2"/>
    <n v="4.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BB19AE-9218-45D1-B87C-B49D5B87BC7A}" name="PivotTable1" cacheId="14" applyNumberFormats="0" applyBorderFormats="0" applyFontFormats="0" applyPatternFormats="0" applyAlignmentFormats="0" applyWidthHeightFormats="1" dataCaption="Werte" updatedVersion="8" minRefreshableVersion="3" useAutoFormatting="1" rowGrandTotals="0" colGrandTotals="0" itemPrintTitles="1" createdVersion="8" indent="0" outline="1" outlineData="1" multipleFieldFilters="0" chartFormat="12" rowHeaderCaption="Monate">
  <location ref="A1:C13" firstHeaderRow="0" firstDataRow="1" firstDataCol="1"/>
  <pivotFields count="9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showAll="0"/>
    <pivotField dataField="1" showAll="0"/>
    <pivotField showAll="0"/>
    <pivotField showAll="0"/>
    <pivotField showAll="0"/>
    <pivotField numFmtId="164" showAll="0"/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8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</rowItems>
  <colFields count="1">
    <field x="-2"/>
  </colFields>
  <colItems count="2">
    <i>
      <x/>
    </i>
    <i i="1">
      <x v="1"/>
    </i>
  </colItems>
  <dataFields count="2">
    <dataField name="Mittlere Temperatur" fld="3" subtotal="average" baseField="8" baseItem="1"/>
    <dataField name="Standardabweichung" fld="3" subtotal="stdDev" baseField="8" baseItem="1"/>
  </dataFields>
  <formats count="32">
    <format dxfId="31">
      <pivotArea type="all" dataOnly="0" outline="0" fieldPosition="0"/>
    </format>
    <format dxfId="30">
      <pivotArea outline="0" collapsedLevelsAreSubtotals="1" fieldPosition="0"/>
    </format>
    <format dxfId="29">
      <pivotArea field="8" type="button" dataOnly="0" labelOnly="1" outline="0" axis="axisRow" fieldPosition="0"/>
    </format>
    <format dxfId="28">
      <pivotArea dataOnly="0" labelOnly="1" fieldPosition="0">
        <references count="1">
          <reference field="8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27">
      <pivotArea dataOnly="0" labelOnly="1" grandRow="1" outline="0" fieldPosition="0"/>
    </format>
    <format dxfId="2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5">
      <pivotArea type="all" dataOnly="0" outline="0" fieldPosition="0"/>
    </format>
    <format dxfId="24">
      <pivotArea outline="0" collapsedLevelsAreSubtotals="1" fieldPosition="0"/>
    </format>
    <format dxfId="23">
      <pivotArea field="8" type="button" dataOnly="0" labelOnly="1" outline="0" axis="axisRow" fieldPosition="0"/>
    </format>
    <format dxfId="22">
      <pivotArea dataOnly="0" labelOnly="1" fieldPosition="0">
        <references count="1">
          <reference field="8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21">
      <pivotArea dataOnly="0" labelOnly="1" grandRow="1" outline="0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type="all" dataOnly="0" outline="0" fieldPosition="0"/>
    </format>
    <format dxfId="18">
      <pivotArea outline="0" collapsedLevelsAreSubtotals="1" fieldPosition="0"/>
    </format>
    <format dxfId="17">
      <pivotArea dataOnly="0" labelOnly="1" fieldPosition="0">
        <references count="1">
          <reference field="8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dataOnly="0" labelOnly="1" grandRow="1" outline="0" fieldPosition="0"/>
    </format>
    <format dxfId="11">
      <pivotArea outline="0" collapsedLevelsAreSubtotals="1" fieldPosition="0"/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field="8" type="button" dataOnly="0" labelOnly="1" outline="0" axis="axisRow" fieldPosition="0"/>
    </format>
    <format dxfId="7">
      <pivotArea dataOnly="0" labelOnly="1" fieldPosition="0">
        <references count="1">
          <reference field="8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0"/>
          </reference>
          <reference field="8" count="2">
            <x v="1"/>
            <x v="2"/>
          </reference>
        </references>
      </pivotArea>
    </format>
    <format dxfId="4">
      <pivotArea field="8" type="button" dataOnly="0" labelOnly="1" outline="0" axis="axisRow" fieldPosition="0"/>
    </format>
    <format dxfId="3">
      <pivotArea dataOnly="0" labelOnly="1" fieldPosition="0">
        <references count="1">
          <reference field="8" count="2">
            <x v="1"/>
            <x v="2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collapsedLevelsAreSubtotals="1" fieldPosition="0">
        <references count="1">
          <reference field="8" count="10"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0">
      <pivotArea dataOnly="0" labelOnly="1" fieldPosition="0">
        <references count="1">
          <reference field="8" count="10"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</formats>
  <pivotTableStyleInfo name="PivotStyleLight5 2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AAB1CED-F33F-4768-8DDE-E3F09CF146B1}" name="DWD" displayName="DWD" ref="A1:H366" totalsRowShown="0" headerRowDxfId="51" dataDxfId="50">
  <autoFilter ref="A1:H366" xr:uid="{0AAB1CED-F33F-4768-8DDE-E3F09CF146B1}"/>
  <tableColumns count="8">
    <tableColumn id="1" xr3:uid="{33EF1577-72B3-4DAC-9606-F4A477B5AF29}" name="Zeitstempel" dataDxfId="49"/>
    <tableColumn id="2" xr3:uid="{415CEFA8-C364-49E7-A344-8A877538DBB9}" name="Tmin (°C)" dataDxfId="48"/>
    <tableColumn id="3" xr3:uid="{859DD8E2-1AA2-40E9-A234-62823C3D019D}" name="Tmax  (°C)" dataDxfId="47"/>
    <tableColumn id="4" xr3:uid="{DE447E07-B251-44BE-B653-CE486899EF38}" name="Tavg  (°C)" dataDxfId="46"/>
    <tableColumn id="5" xr3:uid="{8BF7C879-A34E-4965-A2E6-0DF75D9A41E3}" name="Regen (mm)" dataDxfId="45"/>
    <tableColumn id="6" xr3:uid="{A6B9E1D9-A59E-4BCF-9B2C-5B34375D777A}" name="Windstärke (Bft)" dataDxfId="44"/>
    <tableColumn id="7" xr3:uid="{78C488D5-8102-4172-952B-9D3522109E3C}" name="Luftdruck (hPa)" dataDxfId="43"/>
    <tableColumn id="8" xr3:uid="{6033B102-2ED7-493E-B594-979EF8B193B6}" name="Sonne (h)" dataDxfId="42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01E9FC1-C2FE-4B0A-BEA8-D415E2C54238}" name="DWD_3" displayName="DWD_3" ref="A1:I366" totalsRowShown="0" headerRowDxfId="41">
  <autoFilter ref="A1:I366" xr:uid="{0AAB1CED-F33F-4768-8DDE-E3F09CF146B1}"/>
  <tableColumns count="9">
    <tableColumn id="1" xr3:uid="{1A8CD3BD-1246-48C1-B15A-78F14B3B3827}" name="Zeitstempel" dataDxfId="40"/>
    <tableColumn id="2" xr3:uid="{7AA71750-E09A-4D48-8CFA-EAC6F5545612}" name="Tmin (°C)" dataDxfId="39"/>
    <tableColumn id="3" xr3:uid="{D69BDD4C-A089-411F-8728-1E84ED57FFE6}" name="Tmax  (°C)" dataDxfId="38"/>
    <tableColumn id="4" xr3:uid="{F4FEEC4A-F6E3-4D27-9ECC-9C9DDDC0EB5D}" name="Tavg  (°C)" dataDxfId="37"/>
    <tableColumn id="9" xr3:uid="{1A64F332-9C28-4307-BFC3-24064152E8FD}" name="Spannweite" dataDxfId="36">
      <calculatedColumnFormula>D2-B2</calculatedColumnFormula>
    </tableColumn>
    <tableColumn id="5" xr3:uid="{10257EC0-EABD-4BC9-9EE7-C33501E1DBD3}" name="Regen (mm)" dataDxfId="35"/>
    <tableColumn id="6" xr3:uid="{54B0B90D-BFE3-4722-987F-9A15584B9504}" name="Windstärke (Bft)" dataDxfId="34"/>
    <tableColumn id="7" xr3:uid="{93C9D2DD-49A9-4F06-9195-2BF0C2F80BAC}" name="Luftdruck (hPa)" dataDxfId="33"/>
    <tableColumn id="8" xr3:uid="{E557C623-D3FA-4D04-A53E-CB602EB93F91}" name="Sonne (h)" dataDxfId="32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6"/>
  <sheetViews>
    <sheetView tabSelected="1" zoomScale="130" zoomScaleNormal="130" workbookViewId="0"/>
  </sheetViews>
  <sheetFormatPr baseColWidth="10" defaultRowHeight="15" x14ac:dyDescent="0.25"/>
  <cols>
    <col min="1" max="1" width="12.5703125" customWidth="1"/>
    <col min="2" max="7" width="17.140625" customWidth="1"/>
    <col min="8" max="8" width="17.140625" style="1" customWidth="1"/>
  </cols>
  <sheetData>
    <row r="1" spans="1:10" x14ac:dyDescent="0.25">
      <c r="A1" s="11" t="s">
        <v>0</v>
      </c>
      <c r="B1" s="11" t="s">
        <v>34</v>
      </c>
      <c r="C1" s="11" t="s">
        <v>35</v>
      </c>
      <c r="D1" s="11" t="s">
        <v>36</v>
      </c>
      <c r="E1" s="11" t="s">
        <v>37</v>
      </c>
      <c r="F1" s="11" t="s">
        <v>38</v>
      </c>
      <c r="G1" s="11" t="s">
        <v>39</v>
      </c>
      <c r="H1" s="11" t="s">
        <v>40</v>
      </c>
      <c r="J1" s="7" t="s">
        <v>31</v>
      </c>
    </row>
    <row r="2" spans="1:10" x14ac:dyDescent="0.25">
      <c r="A2" s="12">
        <v>44562</v>
      </c>
      <c r="B2" s="13">
        <v>-0.6</v>
      </c>
      <c r="C2" s="13">
        <v>11.8</v>
      </c>
      <c r="D2" s="13">
        <v>3.6</v>
      </c>
      <c r="E2" s="13">
        <v>0</v>
      </c>
      <c r="F2" s="13">
        <v>0.91</v>
      </c>
      <c r="G2" s="13">
        <v>948.4</v>
      </c>
      <c r="H2" s="14">
        <v>7.07</v>
      </c>
      <c r="J2" t="s">
        <v>32</v>
      </c>
    </row>
    <row r="3" spans="1:10" x14ac:dyDescent="0.25">
      <c r="A3" s="15">
        <v>44563</v>
      </c>
      <c r="B3" s="16">
        <v>-1.8</v>
      </c>
      <c r="C3" s="16">
        <v>8.9</v>
      </c>
      <c r="D3" s="16">
        <v>2.6</v>
      </c>
      <c r="E3" s="16">
        <v>0</v>
      </c>
      <c r="F3" s="16">
        <v>2.12</v>
      </c>
      <c r="G3" s="16">
        <v>943.3</v>
      </c>
      <c r="H3" s="17">
        <v>0.57999999999999996</v>
      </c>
      <c r="J3" t="s">
        <v>33</v>
      </c>
    </row>
    <row r="4" spans="1:10" x14ac:dyDescent="0.25">
      <c r="A4" s="12">
        <v>44564</v>
      </c>
      <c r="B4" s="13">
        <v>8.1</v>
      </c>
      <c r="C4" s="13">
        <v>11</v>
      </c>
      <c r="D4" s="13">
        <v>9.6</v>
      </c>
      <c r="E4" s="13">
        <v>0</v>
      </c>
      <c r="F4" s="13">
        <v>4.05</v>
      </c>
      <c r="G4" s="13">
        <v>939.4</v>
      </c>
      <c r="H4" s="14">
        <v>0</v>
      </c>
    </row>
    <row r="5" spans="1:10" x14ac:dyDescent="0.25">
      <c r="A5" s="15">
        <v>44565</v>
      </c>
      <c r="B5" s="16">
        <v>5.9</v>
      </c>
      <c r="C5" s="16">
        <v>15.1</v>
      </c>
      <c r="D5" s="16">
        <v>10.1</v>
      </c>
      <c r="E5" s="16">
        <v>1.3</v>
      </c>
      <c r="F5" s="16">
        <v>3.57</v>
      </c>
      <c r="G5" s="16">
        <v>924.8</v>
      </c>
      <c r="H5" s="17">
        <v>0.78</v>
      </c>
    </row>
    <row r="6" spans="1:10" x14ac:dyDescent="0.25">
      <c r="A6" s="12">
        <v>44566</v>
      </c>
      <c r="B6" s="13">
        <v>-0.5</v>
      </c>
      <c r="C6" s="13">
        <v>4</v>
      </c>
      <c r="D6" s="13">
        <v>2</v>
      </c>
      <c r="E6" s="13">
        <v>12.4</v>
      </c>
      <c r="F6" s="13">
        <v>3.44</v>
      </c>
      <c r="G6" s="13">
        <v>930.5</v>
      </c>
      <c r="H6" s="14">
        <v>1.65</v>
      </c>
    </row>
    <row r="7" spans="1:10" x14ac:dyDescent="0.25">
      <c r="A7" s="15">
        <v>44567</v>
      </c>
      <c r="B7" s="16">
        <v>-2.2999999999999998</v>
      </c>
      <c r="C7" s="16">
        <v>1.1000000000000001</v>
      </c>
      <c r="D7" s="16">
        <v>-0.4</v>
      </c>
      <c r="E7" s="16">
        <v>1.6</v>
      </c>
      <c r="F7" s="16">
        <v>2.42</v>
      </c>
      <c r="G7" s="16">
        <v>939.5</v>
      </c>
      <c r="H7" s="17">
        <v>0.05</v>
      </c>
    </row>
    <row r="8" spans="1:10" x14ac:dyDescent="0.25">
      <c r="A8" s="12">
        <v>44568</v>
      </c>
      <c r="B8" s="13">
        <v>-2.5</v>
      </c>
      <c r="C8" s="13">
        <v>1.3</v>
      </c>
      <c r="D8" s="13">
        <v>-0.5</v>
      </c>
      <c r="E8" s="13">
        <v>0.9</v>
      </c>
      <c r="F8" s="13">
        <v>2.9</v>
      </c>
      <c r="G8" s="13">
        <v>939</v>
      </c>
      <c r="H8" s="14">
        <v>0</v>
      </c>
    </row>
    <row r="9" spans="1:10" x14ac:dyDescent="0.25">
      <c r="A9" s="15">
        <v>44569</v>
      </c>
      <c r="B9" s="16">
        <v>-1</v>
      </c>
      <c r="C9" s="16">
        <v>2.7</v>
      </c>
      <c r="D9" s="16">
        <v>1.3</v>
      </c>
      <c r="E9" s="16">
        <v>0.6</v>
      </c>
      <c r="F9" s="16">
        <v>3.2</v>
      </c>
      <c r="G9" s="16">
        <v>932.7</v>
      </c>
      <c r="H9" s="17">
        <v>2.2799999999999998</v>
      </c>
    </row>
    <row r="10" spans="1:10" x14ac:dyDescent="0.25">
      <c r="A10" s="12">
        <v>44570</v>
      </c>
      <c r="B10" s="13">
        <v>0.1</v>
      </c>
      <c r="C10" s="13">
        <v>4.2</v>
      </c>
      <c r="D10" s="13">
        <v>2</v>
      </c>
      <c r="E10" s="13">
        <v>4.4000000000000004</v>
      </c>
      <c r="F10" s="13">
        <v>3.96</v>
      </c>
      <c r="G10" s="13">
        <v>926</v>
      </c>
      <c r="H10" s="14">
        <v>0.93</v>
      </c>
    </row>
    <row r="11" spans="1:10" x14ac:dyDescent="0.25">
      <c r="A11" s="15">
        <v>44571</v>
      </c>
      <c r="B11" s="16">
        <v>-0.8</v>
      </c>
      <c r="C11" s="16">
        <v>3.1</v>
      </c>
      <c r="D11" s="16">
        <v>1</v>
      </c>
      <c r="E11" s="16">
        <v>0.2</v>
      </c>
      <c r="F11" s="16">
        <v>1.45</v>
      </c>
      <c r="G11" s="16">
        <v>939.4</v>
      </c>
      <c r="H11" s="17">
        <v>0</v>
      </c>
    </row>
    <row r="12" spans="1:10" x14ac:dyDescent="0.25">
      <c r="A12" s="12">
        <v>44572</v>
      </c>
      <c r="B12" s="13">
        <v>-1.2</v>
      </c>
      <c r="C12" s="13">
        <v>3.1</v>
      </c>
      <c r="D12" s="13">
        <v>1.3</v>
      </c>
      <c r="E12" s="13">
        <v>0</v>
      </c>
      <c r="F12" s="13">
        <v>2.2599999999999998</v>
      </c>
      <c r="G12" s="13">
        <v>949.8</v>
      </c>
      <c r="H12" s="14">
        <v>5.05</v>
      </c>
    </row>
    <row r="13" spans="1:10" x14ac:dyDescent="0.25">
      <c r="A13" s="15">
        <v>44573</v>
      </c>
      <c r="B13" s="16">
        <v>-4.0999999999999996</v>
      </c>
      <c r="C13" s="16">
        <v>2.2000000000000002</v>
      </c>
      <c r="D13" s="16">
        <v>-0.7</v>
      </c>
      <c r="E13" s="16">
        <v>0</v>
      </c>
      <c r="F13" s="16">
        <v>1.75</v>
      </c>
      <c r="G13" s="16">
        <v>955.3</v>
      </c>
      <c r="H13" s="17">
        <v>5.97</v>
      </c>
    </row>
    <row r="14" spans="1:10" x14ac:dyDescent="0.25">
      <c r="A14" s="12">
        <v>44574</v>
      </c>
      <c r="B14" s="13">
        <v>-4.5</v>
      </c>
      <c r="C14" s="13">
        <v>1.3</v>
      </c>
      <c r="D14" s="13">
        <v>-2.1</v>
      </c>
      <c r="E14" s="13">
        <v>0</v>
      </c>
      <c r="F14" s="13">
        <v>2.23</v>
      </c>
      <c r="G14" s="13">
        <v>957.6</v>
      </c>
      <c r="H14" s="14">
        <v>5.73</v>
      </c>
    </row>
    <row r="15" spans="1:10" x14ac:dyDescent="0.25">
      <c r="A15" s="15">
        <v>44575</v>
      </c>
      <c r="B15" s="16">
        <v>-5.0999999999999996</v>
      </c>
      <c r="C15" s="16">
        <v>3</v>
      </c>
      <c r="D15" s="16">
        <v>-2.2000000000000002</v>
      </c>
      <c r="E15" s="16">
        <v>0</v>
      </c>
      <c r="F15" s="16">
        <v>0.85</v>
      </c>
      <c r="G15" s="16">
        <v>954.1</v>
      </c>
      <c r="H15" s="17">
        <v>3.7</v>
      </c>
    </row>
    <row r="16" spans="1:10" x14ac:dyDescent="0.25">
      <c r="A16" s="12">
        <v>44576</v>
      </c>
      <c r="B16" s="13">
        <v>-5.0999999999999996</v>
      </c>
      <c r="C16" s="13">
        <v>4.5</v>
      </c>
      <c r="D16" s="13">
        <v>-1.2</v>
      </c>
      <c r="E16" s="13">
        <v>0</v>
      </c>
      <c r="F16" s="13">
        <v>1.38</v>
      </c>
      <c r="G16" s="13">
        <v>946.9</v>
      </c>
      <c r="H16" s="14">
        <v>7.9</v>
      </c>
    </row>
    <row r="17" spans="1:8" x14ac:dyDescent="0.25">
      <c r="A17" s="15">
        <v>44577</v>
      </c>
      <c r="B17" s="16">
        <v>-1.3</v>
      </c>
      <c r="C17" s="16">
        <v>4.0999999999999996</v>
      </c>
      <c r="D17" s="16">
        <v>0.6</v>
      </c>
      <c r="E17" s="16">
        <v>0</v>
      </c>
      <c r="F17" s="16">
        <v>2.84</v>
      </c>
      <c r="G17" s="16">
        <v>947.4</v>
      </c>
      <c r="H17" s="17">
        <v>3.08</v>
      </c>
    </row>
    <row r="18" spans="1:8" x14ac:dyDescent="0.25">
      <c r="A18" s="12">
        <v>44578</v>
      </c>
      <c r="B18" s="13">
        <v>1.1000000000000001</v>
      </c>
      <c r="C18" s="13">
        <v>5.5</v>
      </c>
      <c r="D18" s="13">
        <v>2.9</v>
      </c>
      <c r="E18" s="13">
        <v>0.1</v>
      </c>
      <c r="F18" s="13">
        <v>2.74</v>
      </c>
      <c r="G18" s="13">
        <v>953.7</v>
      </c>
      <c r="H18" s="14">
        <v>0.43</v>
      </c>
    </row>
    <row r="19" spans="1:8" x14ac:dyDescent="0.25">
      <c r="A19" s="15">
        <v>44579</v>
      </c>
      <c r="B19" s="16">
        <v>0</v>
      </c>
      <c r="C19" s="16">
        <v>4.7</v>
      </c>
      <c r="D19" s="16">
        <v>2.6</v>
      </c>
      <c r="E19" s="16">
        <v>0</v>
      </c>
      <c r="F19" s="16">
        <v>2.08</v>
      </c>
      <c r="G19" s="16">
        <v>954.7</v>
      </c>
      <c r="H19" s="17">
        <v>1.28</v>
      </c>
    </row>
    <row r="20" spans="1:8" x14ac:dyDescent="0.25">
      <c r="A20" s="12">
        <v>44580</v>
      </c>
      <c r="B20" s="13">
        <v>-1.5</v>
      </c>
      <c r="C20" s="13">
        <v>5</v>
      </c>
      <c r="D20" s="13">
        <v>1.8</v>
      </c>
      <c r="E20" s="13">
        <v>0</v>
      </c>
      <c r="F20" s="13">
        <v>3.22</v>
      </c>
      <c r="G20" s="13">
        <v>947.5</v>
      </c>
      <c r="H20" s="14">
        <v>4.4000000000000004</v>
      </c>
    </row>
    <row r="21" spans="1:8" x14ac:dyDescent="0.25">
      <c r="A21" s="15">
        <v>44581</v>
      </c>
      <c r="B21" s="16">
        <v>-0.1</v>
      </c>
      <c r="C21" s="16">
        <v>3.7</v>
      </c>
      <c r="D21" s="16">
        <v>1.6</v>
      </c>
      <c r="E21" s="16">
        <v>1.2</v>
      </c>
      <c r="F21" s="16">
        <v>3.61</v>
      </c>
      <c r="G21" s="16">
        <v>946.2</v>
      </c>
      <c r="H21" s="17">
        <v>0.72</v>
      </c>
    </row>
    <row r="22" spans="1:8" x14ac:dyDescent="0.25">
      <c r="A22" s="12">
        <v>44582</v>
      </c>
      <c r="B22" s="13">
        <v>-1.8</v>
      </c>
      <c r="C22" s="13">
        <v>1.4</v>
      </c>
      <c r="D22" s="13">
        <v>-0.1</v>
      </c>
      <c r="E22" s="13">
        <v>0</v>
      </c>
      <c r="F22" s="13">
        <v>1.41</v>
      </c>
      <c r="G22" s="13">
        <v>951.3</v>
      </c>
      <c r="H22" s="14">
        <v>1.9</v>
      </c>
    </row>
    <row r="23" spans="1:8" x14ac:dyDescent="0.25">
      <c r="A23" s="15">
        <v>44583</v>
      </c>
      <c r="B23" s="16">
        <v>-0.4</v>
      </c>
      <c r="C23" s="16">
        <v>1.2</v>
      </c>
      <c r="D23" s="16">
        <v>0.3</v>
      </c>
      <c r="E23" s="16">
        <v>0.1</v>
      </c>
      <c r="F23" s="16">
        <v>2.39</v>
      </c>
      <c r="G23" s="16">
        <v>952.8</v>
      </c>
      <c r="H23" s="17">
        <v>0</v>
      </c>
    </row>
    <row r="24" spans="1:8" x14ac:dyDescent="0.25">
      <c r="A24" s="12">
        <v>44584</v>
      </c>
      <c r="B24" s="13">
        <v>-1.5</v>
      </c>
      <c r="C24" s="13">
        <v>5.2</v>
      </c>
      <c r="D24" s="13">
        <v>1.2</v>
      </c>
      <c r="E24" s="13">
        <v>0</v>
      </c>
      <c r="F24" s="13">
        <v>1.28</v>
      </c>
      <c r="G24" s="13">
        <v>952.8</v>
      </c>
      <c r="H24" s="14">
        <v>3.72</v>
      </c>
    </row>
    <row r="25" spans="1:8" x14ac:dyDescent="0.25">
      <c r="A25" s="15">
        <v>44585</v>
      </c>
      <c r="B25" s="16">
        <v>-4.2</v>
      </c>
      <c r="C25" s="16">
        <v>1.2</v>
      </c>
      <c r="D25" s="16">
        <v>-1.5</v>
      </c>
      <c r="E25" s="16">
        <v>0</v>
      </c>
      <c r="F25" s="16">
        <v>1.05</v>
      </c>
      <c r="G25" s="16">
        <v>951.8</v>
      </c>
      <c r="H25" s="17">
        <v>4.1500000000000004</v>
      </c>
    </row>
    <row r="26" spans="1:8" x14ac:dyDescent="0.25">
      <c r="A26" s="12">
        <v>44586</v>
      </c>
      <c r="B26" s="13">
        <v>-3.9</v>
      </c>
      <c r="C26" s="13">
        <v>1.5</v>
      </c>
      <c r="D26" s="13">
        <v>-0.9</v>
      </c>
      <c r="E26" s="13">
        <v>0</v>
      </c>
      <c r="F26" s="13">
        <v>1.78</v>
      </c>
      <c r="G26" s="13">
        <v>951.9</v>
      </c>
      <c r="H26" s="14">
        <v>1.22</v>
      </c>
    </row>
    <row r="27" spans="1:8" x14ac:dyDescent="0.25">
      <c r="A27" s="15">
        <v>44587</v>
      </c>
      <c r="B27" s="16">
        <v>-2.4</v>
      </c>
      <c r="C27" s="16">
        <v>2.1</v>
      </c>
      <c r="D27" s="16">
        <v>-1</v>
      </c>
      <c r="E27" s="16">
        <v>0</v>
      </c>
      <c r="F27" s="16">
        <v>2.13</v>
      </c>
      <c r="G27" s="16">
        <v>950.4</v>
      </c>
      <c r="H27" s="17">
        <v>3.02</v>
      </c>
    </row>
    <row r="28" spans="1:8" x14ac:dyDescent="0.25">
      <c r="A28" s="12">
        <v>44588</v>
      </c>
      <c r="B28" s="13">
        <v>-2.6</v>
      </c>
      <c r="C28" s="13">
        <v>4.0999999999999996</v>
      </c>
      <c r="D28" s="13">
        <v>-0.4</v>
      </c>
      <c r="E28" s="13">
        <v>1.2</v>
      </c>
      <c r="F28" s="13">
        <v>3.05</v>
      </c>
      <c r="G28" s="13">
        <v>948.4</v>
      </c>
      <c r="H28" s="14">
        <v>4.5</v>
      </c>
    </row>
    <row r="29" spans="1:8" x14ac:dyDescent="0.25">
      <c r="A29" s="15">
        <v>44589</v>
      </c>
      <c r="B29" s="16">
        <v>0.5</v>
      </c>
      <c r="C29" s="16">
        <v>5</v>
      </c>
      <c r="D29" s="16">
        <v>2</v>
      </c>
      <c r="E29" s="16">
        <v>0.1</v>
      </c>
      <c r="F29" s="16">
        <v>2.95</v>
      </c>
      <c r="G29" s="16">
        <v>953.4</v>
      </c>
      <c r="H29" s="17">
        <v>2.2200000000000002</v>
      </c>
    </row>
    <row r="30" spans="1:8" x14ac:dyDescent="0.25">
      <c r="A30" s="12">
        <v>44590</v>
      </c>
      <c r="B30" s="13">
        <v>-1.3</v>
      </c>
      <c r="C30" s="13">
        <v>7.6</v>
      </c>
      <c r="D30" s="13">
        <v>3.4</v>
      </c>
      <c r="E30" s="13">
        <v>0</v>
      </c>
      <c r="F30" s="13">
        <v>3.99</v>
      </c>
      <c r="G30" s="13">
        <v>950.8</v>
      </c>
      <c r="H30" s="14">
        <v>4.4800000000000004</v>
      </c>
    </row>
    <row r="31" spans="1:8" x14ac:dyDescent="0.25">
      <c r="A31" s="15">
        <v>44591</v>
      </c>
      <c r="B31" s="16">
        <v>-1.4</v>
      </c>
      <c r="C31" s="16">
        <v>8.6999999999999993</v>
      </c>
      <c r="D31" s="16">
        <v>4.7</v>
      </c>
      <c r="E31" s="16">
        <v>0</v>
      </c>
      <c r="F31" s="16">
        <v>3.52</v>
      </c>
      <c r="G31" s="16">
        <v>947.8</v>
      </c>
      <c r="H31" s="17">
        <v>3.93</v>
      </c>
    </row>
    <row r="32" spans="1:8" x14ac:dyDescent="0.25">
      <c r="A32" s="12">
        <v>44592</v>
      </c>
      <c r="B32" s="13">
        <v>-1.2</v>
      </c>
      <c r="C32" s="13">
        <v>4.7</v>
      </c>
      <c r="D32" s="13">
        <v>2.2999999999999998</v>
      </c>
      <c r="E32" s="13">
        <v>3.2</v>
      </c>
      <c r="F32" s="13">
        <v>4.78</v>
      </c>
      <c r="G32" s="13">
        <v>935.8</v>
      </c>
      <c r="H32" s="14">
        <v>0.62</v>
      </c>
    </row>
    <row r="33" spans="1:8" x14ac:dyDescent="0.25">
      <c r="A33" s="15">
        <v>44593</v>
      </c>
      <c r="B33" s="16">
        <v>0.6</v>
      </c>
      <c r="C33" s="16">
        <v>2.2000000000000002</v>
      </c>
      <c r="D33" s="16">
        <v>1.5</v>
      </c>
      <c r="E33" s="16">
        <v>1.3</v>
      </c>
      <c r="F33" s="16">
        <v>5.53</v>
      </c>
      <c r="G33" s="16">
        <v>940.2</v>
      </c>
      <c r="H33" s="17">
        <v>0</v>
      </c>
    </row>
    <row r="34" spans="1:8" x14ac:dyDescent="0.25">
      <c r="A34" s="12">
        <v>44594</v>
      </c>
      <c r="B34" s="13">
        <v>2.6</v>
      </c>
      <c r="C34" s="13">
        <v>7.1</v>
      </c>
      <c r="D34" s="13">
        <v>5.4</v>
      </c>
      <c r="E34" s="13">
        <v>0.5</v>
      </c>
      <c r="F34" s="13">
        <v>4.45</v>
      </c>
      <c r="G34" s="13">
        <v>940.9</v>
      </c>
      <c r="H34" s="14">
        <v>0</v>
      </c>
    </row>
    <row r="35" spans="1:8" x14ac:dyDescent="0.25">
      <c r="A35" s="15">
        <v>44595</v>
      </c>
      <c r="B35" s="16">
        <v>4.0999999999999996</v>
      </c>
      <c r="C35" s="16">
        <v>8.6999999999999993</v>
      </c>
      <c r="D35" s="16">
        <v>6.3</v>
      </c>
      <c r="E35" s="16">
        <v>0</v>
      </c>
      <c r="F35" s="16">
        <v>1.95</v>
      </c>
      <c r="G35" s="16">
        <v>940.6</v>
      </c>
      <c r="H35" s="17">
        <v>2.93</v>
      </c>
    </row>
    <row r="36" spans="1:8" x14ac:dyDescent="0.25">
      <c r="A36" s="12">
        <v>44596</v>
      </c>
      <c r="B36" s="13">
        <v>2.2999999999999998</v>
      </c>
      <c r="C36" s="13">
        <v>7.8</v>
      </c>
      <c r="D36" s="13">
        <v>5.4</v>
      </c>
      <c r="E36" s="13">
        <v>0</v>
      </c>
      <c r="F36" s="13">
        <v>4.01</v>
      </c>
      <c r="G36" s="13">
        <v>937.5</v>
      </c>
      <c r="H36" s="14">
        <v>4.2699999999999996</v>
      </c>
    </row>
    <row r="37" spans="1:8" x14ac:dyDescent="0.25">
      <c r="A37" s="15">
        <v>44597</v>
      </c>
      <c r="B37" s="16">
        <v>-0.3</v>
      </c>
      <c r="C37" s="16">
        <v>6.6</v>
      </c>
      <c r="D37" s="16">
        <v>3.1</v>
      </c>
      <c r="E37" s="16">
        <v>0.9</v>
      </c>
      <c r="F37" s="16">
        <v>2.58</v>
      </c>
      <c r="G37" s="16">
        <v>944</v>
      </c>
      <c r="H37" s="17">
        <v>8.5299999999999994</v>
      </c>
    </row>
    <row r="38" spans="1:8" x14ac:dyDescent="0.25">
      <c r="A38" s="12">
        <v>44598</v>
      </c>
      <c r="B38" s="13">
        <v>0.1</v>
      </c>
      <c r="C38" s="13">
        <v>6.7</v>
      </c>
      <c r="D38" s="13">
        <v>4.3</v>
      </c>
      <c r="E38" s="13">
        <v>3.9</v>
      </c>
      <c r="F38" s="13">
        <v>7.09</v>
      </c>
      <c r="G38" s="13">
        <v>938.2</v>
      </c>
      <c r="H38" s="14">
        <v>0.97</v>
      </c>
    </row>
    <row r="39" spans="1:8" x14ac:dyDescent="0.25">
      <c r="A39" s="15">
        <v>44599</v>
      </c>
      <c r="B39" s="16">
        <v>-0.7</v>
      </c>
      <c r="C39" s="16">
        <v>5.3</v>
      </c>
      <c r="D39" s="16">
        <v>2.2000000000000002</v>
      </c>
      <c r="E39" s="16">
        <v>13.2</v>
      </c>
      <c r="F39" s="16">
        <v>3.63</v>
      </c>
      <c r="G39" s="16">
        <v>943</v>
      </c>
      <c r="H39" s="17">
        <v>2.0499999999999998</v>
      </c>
    </row>
    <row r="40" spans="1:8" x14ac:dyDescent="0.25">
      <c r="A40" s="12">
        <v>44600</v>
      </c>
      <c r="B40" s="13">
        <v>-1.6</v>
      </c>
      <c r="C40" s="13">
        <v>8.3000000000000007</v>
      </c>
      <c r="D40" s="13">
        <v>2.2000000000000002</v>
      </c>
      <c r="E40" s="13">
        <v>0</v>
      </c>
      <c r="F40" s="13">
        <v>2.3199999999999998</v>
      </c>
      <c r="G40" s="13">
        <v>952.7</v>
      </c>
      <c r="H40" s="14">
        <v>3.87</v>
      </c>
    </row>
    <row r="41" spans="1:8" x14ac:dyDescent="0.25">
      <c r="A41" s="15">
        <v>44601</v>
      </c>
      <c r="B41" s="16">
        <v>-4</v>
      </c>
      <c r="C41" s="16">
        <v>10.199999999999999</v>
      </c>
      <c r="D41" s="16">
        <v>1.4</v>
      </c>
      <c r="E41" s="16">
        <v>0</v>
      </c>
      <c r="F41" s="16">
        <v>1.32</v>
      </c>
      <c r="G41" s="16">
        <v>949.5</v>
      </c>
      <c r="H41" s="17">
        <v>9.0299999999999994</v>
      </c>
    </row>
    <row r="42" spans="1:8" x14ac:dyDescent="0.25">
      <c r="A42" s="12">
        <v>44602</v>
      </c>
      <c r="B42" s="13">
        <v>-4.2</v>
      </c>
      <c r="C42" s="13">
        <v>12.2</v>
      </c>
      <c r="D42" s="13">
        <v>3.9</v>
      </c>
      <c r="E42" s="13">
        <v>0</v>
      </c>
      <c r="F42" s="13">
        <v>2.5299999999999998</v>
      </c>
      <c r="G42" s="13">
        <v>944.9</v>
      </c>
      <c r="H42" s="14">
        <v>9.0500000000000007</v>
      </c>
    </row>
    <row r="43" spans="1:8" x14ac:dyDescent="0.25">
      <c r="A43" s="15">
        <v>44603</v>
      </c>
      <c r="B43" s="16">
        <v>-2.1</v>
      </c>
      <c r="C43" s="16">
        <v>6</v>
      </c>
      <c r="D43" s="16">
        <v>3.4</v>
      </c>
      <c r="E43" s="16">
        <v>9.5</v>
      </c>
      <c r="F43" s="16">
        <v>1.94</v>
      </c>
      <c r="G43" s="16">
        <v>948.5</v>
      </c>
      <c r="H43" s="17">
        <v>2.85</v>
      </c>
    </row>
    <row r="44" spans="1:8" x14ac:dyDescent="0.25">
      <c r="A44" s="12">
        <v>44604</v>
      </c>
      <c r="B44" s="13">
        <v>-3.9</v>
      </c>
      <c r="C44" s="13">
        <v>5.3</v>
      </c>
      <c r="D44" s="13">
        <v>-0.3</v>
      </c>
      <c r="E44" s="13">
        <v>0</v>
      </c>
      <c r="F44" s="13">
        <v>1.5</v>
      </c>
      <c r="G44" s="13">
        <v>948.3</v>
      </c>
      <c r="H44" s="14">
        <v>8.7200000000000006</v>
      </c>
    </row>
    <row r="45" spans="1:8" x14ac:dyDescent="0.25">
      <c r="A45" s="15">
        <v>44605</v>
      </c>
      <c r="B45" s="16">
        <v>-5</v>
      </c>
      <c r="C45" s="16">
        <v>10.5</v>
      </c>
      <c r="D45" s="16">
        <v>1.1000000000000001</v>
      </c>
      <c r="E45" s="16">
        <v>0</v>
      </c>
      <c r="F45" s="16">
        <v>1.2</v>
      </c>
      <c r="G45" s="16">
        <v>940.4</v>
      </c>
      <c r="H45" s="17">
        <v>9.48</v>
      </c>
    </row>
    <row r="46" spans="1:8" x14ac:dyDescent="0.25">
      <c r="A46" s="12">
        <v>44606</v>
      </c>
      <c r="B46" s="13">
        <v>-4</v>
      </c>
      <c r="C46" s="13">
        <v>10.4</v>
      </c>
      <c r="D46" s="13">
        <v>3.1</v>
      </c>
      <c r="E46" s="13">
        <v>0</v>
      </c>
      <c r="F46" s="13">
        <v>1.65</v>
      </c>
      <c r="G46" s="13">
        <v>931.7</v>
      </c>
      <c r="H46" s="14">
        <v>2.68</v>
      </c>
    </row>
    <row r="47" spans="1:8" x14ac:dyDescent="0.25">
      <c r="A47" s="15">
        <v>44607</v>
      </c>
      <c r="B47" s="16">
        <v>1.7</v>
      </c>
      <c r="C47" s="16">
        <v>6</v>
      </c>
      <c r="D47" s="16">
        <v>4.4000000000000004</v>
      </c>
      <c r="E47" s="16">
        <v>0.3</v>
      </c>
      <c r="F47" s="16">
        <v>3.13</v>
      </c>
      <c r="G47" s="16">
        <v>936.4</v>
      </c>
      <c r="H47" s="17">
        <v>0.73</v>
      </c>
    </row>
    <row r="48" spans="1:8" x14ac:dyDescent="0.25">
      <c r="A48" s="12">
        <v>44608</v>
      </c>
      <c r="B48" s="13">
        <v>1.8</v>
      </c>
      <c r="C48" s="13">
        <v>9.8000000000000007</v>
      </c>
      <c r="D48" s="13">
        <v>5.2</v>
      </c>
      <c r="E48" s="13">
        <v>1.2</v>
      </c>
      <c r="F48" s="13">
        <v>4.2300000000000004</v>
      </c>
      <c r="G48" s="13">
        <v>933.8</v>
      </c>
      <c r="H48" s="14">
        <v>0</v>
      </c>
    </row>
    <row r="49" spans="1:8" x14ac:dyDescent="0.25">
      <c r="A49" s="15">
        <v>44609</v>
      </c>
      <c r="B49" s="16">
        <v>8.1999999999999993</v>
      </c>
      <c r="C49" s="16">
        <v>12.8</v>
      </c>
      <c r="D49" s="16">
        <v>10.8</v>
      </c>
      <c r="E49" s="16">
        <v>1</v>
      </c>
      <c r="F49" s="16">
        <v>7.72</v>
      </c>
      <c r="G49" s="16">
        <v>933.7</v>
      </c>
      <c r="H49" s="17">
        <v>3.5</v>
      </c>
    </row>
    <row r="50" spans="1:8" x14ac:dyDescent="0.25">
      <c r="A50" s="12">
        <v>44610</v>
      </c>
      <c r="B50" s="13">
        <v>6.9</v>
      </c>
      <c r="C50" s="13">
        <v>13.6</v>
      </c>
      <c r="D50" s="13">
        <v>9.8000000000000007</v>
      </c>
      <c r="E50" s="13">
        <v>1.1000000000000001</v>
      </c>
      <c r="F50" s="13">
        <v>3.84</v>
      </c>
      <c r="G50" s="13">
        <v>933.4</v>
      </c>
      <c r="H50" s="14">
        <v>0.8</v>
      </c>
    </row>
    <row r="51" spans="1:8" x14ac:dyDescent="0.25">
      <c r="A51" s="15">
        <v>44611</v>
      </c>
      <c r="B51" s="16">
        <v>0.9</v>
      </c>
      <c r="C51" s="16">
        <v>8.1999999999999993</v>
      </c>
      <c r="D51" s="16">
        <v>5.0999999999999996</v>
      </c>
      <c r="E51" s="16">
        <v>0.9</v>
      </c>
      <c r="F51" s="16">
        <v>4.53</v>
      </c>
      <c r="G51" s="16">
        <v>939.8</v>
      </c>
      <c r="H51" s="17">
        <v>6.77</v>
      </c>
    </row>
    <row r="52" spans="1:8" x14ac:dyDescent="0.25">
      <c r="A52" s="12">
        <v>44612</v>
      </c>
      <c r="B52" s="13">
        <v>3</v>
      </c>
      <c r="C52" s="13">
        <v>9.8000000000000007</v>
      </c>
      <c r="D52" s="13">
        <v>7.1</v>
      </c>
      <c r="E52" s="13">
        <v>0</v>
      </c>
      <c r="F52" s="13">
        <v>6.49</v>
      </c>
      <c r="G52" s="13">
        <v>939.4</v>
      </c>
      <c r="H52" s="14">
        <v>2.4</v>
      </c>
    </row>
    <row r="53" spans="1:8" x14ac:dyDescent="0.25">
      <c r="A53" s="15">
        <v>44613</v>
      </c>
      <c r="B53" s="16">
        <v>2.4</v>
      </c>
      <c r="C53" s="16">
        <v>9.4</v>
      </c>
      <c r="D53" s="16">
        <v>5.3</v>
      </c>
      <c r="E53" s="16">
        <v>7.9</v>
      </c>
      <c r="F53" s="16">
        <v>7.34</v>
      </c>
      <c r="G53" s="16">
        <v>932.1</v>
      </c>
      <c r="H53" s="17">
        <v>2.08</v>
      </c>
    </row>
    <row r="54" spans="1:8" x14ac:dyDescent="0.25">
      <c r="A54" s="12">
        <v>44614</v>
      </c>
      <c r="B54" s="13">
        <v>2.6</v>
      </c>
      <c r="C54" s="13">
        <v>8.1</v>
      </c>
      <c r="D54" s="13">
        <v>5.6</v>
      </c>
      <c r="E54" s="13">
        <v>0.7</v>
      </c>
      <c r="F54" s="13">
        <v>4.71</v>
      </c>
      <c r="G54" s="13">
        <v>943</v>
      </c>
      <c r="H54" s="14">
        <v>2.25</v>
      </c>
    </row>
    <row r="55" spans="1:8" x14ac:dyDescent="0.25">
      <c r="A55" s="15">
        <v>44615</v>
      </c>
      <c r="B55" s="16">
        <v>0.7</v>
      </c>
      <c r="C55" s="16">
        <v>11</v>
      </c>
      <c r="D55" s="16">
        <v>6.6</v>
      </c>
      <c r="E55" s="16">
        <v>0</v>
      </c>
      <c r="F55" s="16">
        <v>2.2599999999999998</v>
      </c>
      <c r="G55" s="16">
        <v>946.4</v>
      </c>
      <c r="H55" s="17">
        <v>5.42</v>
      </c>
    </row>
    <row r="56" spans="1:8" x14ac:dyDescent="0.25">
      <c r="A56" s="12">
        <v>44616</v>
      </c>
      <c r="B56" s="13">
        <v>-2.2000000000000002</v>
      </c>
      <c r="C56" s="13">
        <v>11.4</v>
      </c>
      <c r="D56" s="13">
        <v>4.8</v>
      </c>
      <c r="E56" s="13">
        <v>0.2</v>
      </c>
      <c r="F56" s="13">
        <v>3.26</v>
      </c>
      <c r="G56" s="13">
        <v>939.3</v>
      </c>
      <c r="H56" s="14">
        <v>6.38</v>
      </c>
    </row>
    <row r="57" spans="1:8" x14ac:dyDescent="0.25">
      <c r="A57" s="15">
        <v>44617</v>
      </c>
      <c r="B57" s="16">
        <v>0.1</v>
      </c>
      <c r="C57" s="16">
        <v>5.4</v>
      </c>
      <c r="D57" s="16">
        <v>2.5</v>
      </c>
      <c r="E57" s="16">
        <v>1.5</v>
      </c>
      <c r="F57" s="16">
        <v>2.95</v>
      </c>
      <c r="G57" s="16">
        <v>945.7</v>
      </c>
      <c r="H57" s="17">
        <v>2.58</v>
      </c>
    </row>
    <row r="58" spans="1:8" x14ac:dyDescent="0.25">
      <c r="A58" s="12">
        <v>44618</v>
      </c>
      <c r="B58" s="13">
        <v>-1.9</v>
      </c>
      <c r="C58" s="13">
        <v>5.5</v>
      </c>
      <c r="D58" s="13">
        <v>1.2</v>
      </c>
      <c r="E58" s="13">
        <v>0</v>
      </c>
      <c r="F58" s="13">
        <v>1.74</v>
      </c>
      <c r="G58" s="13">
        <v>951</v>
      </c>
      <c r="H58" s="14">
        <v>4.5</v>
      </c>
    </row>
    <row r="59" spans="1:8" x14ac:dyDescent="0.25">
      <c r="A59" s="15">
        <v>44619</v>
      </c>
      <c r="B59" s="16">
        <v>-1.1000000000000001</v>
      </c>
      <c r="C59" s="16">
        <v>6.7</v>
      </c>
      <c r="D59" s="16">
        <v>2</v>
      </c>
      <c r="E59" s="16">
        <v>0</v>
      </c>
      <c r="F59" s="16">
        <v>3.6</v>
      </c>
      <c r="G59" s="16">
        <v>948.7</v>
      </c>
      <c r="H59" s="17">
        <v>10.3</v>
      </c>
    </row>
    <row r="60" spans="1:8" x14ac:dyDescent="0.25">
      <c r="A60" s="12">
        <v>44620</v>
      </c>
      <c r="B60" s="13">
        <v>-4.3</v>
      </c>
      <c r="C60" s="13">
        <v>8.3000000000000007</v>
      </c>
      <c r="D60" s="13">
        <v>1.1000000000000001</v>
      </c>
      <c r="E60" s="13">
        <v>0</v>
      </c>
      <c r="F60" s="13">
        <v>1.72</v>
      </c>
      <c r="G60" s="13">
        <v>949.3</v>
      </c>
      <c r="H60" s="14">
        <v>10.35</v>
      </c>
    </row>
    <row r="61" spans="1:8" x14ac:dyDescent="0.25">
      <c r="A61" s="15">
        <v>44621</v>
      </c>
      <c r="B61" s="16">
        <v>-4.8</v>
      </c>
      <c r="C61" s="16">
        <v>7.9</v>
      </c>
      <c r="D61" s="16">
        <v>0.3</v>
      </c>
      <c r="E61" s="16">
        <v>0</v>
      </c>
      <c r="F61" s="16">
        <v>1.46</v>
      </c>
      <c r="G61" s="16">
        <v>947.2</v>
      </c>
      <c r="H61" s="17">
        <v>9.9</v>
      </c>
    </row>
    <row r="62" spans="1:8" x14ac:dyDescent="0.25">
      <c r="A62" s="12">
        <v>44622</v>
      </c>
      <c r="B62" s="13">
        <v>-5.9</v>
      </c>
      <c r="C62" s="13">
        <v>6.4</v>
      </c>
      <c r="D62" s="13">
        <v>0.1</v>
      </c>
      <c r="E62" s="13">
        <v>0</v>
      </c>
      <c r="F62" s="13">
        <v>0.96</v>
      </c>
      <c r="G62" s="13">
        <v>942.5</v>
      </c>
      <c r="H62" s="14">
        <v>1.17</v>
      </c>
    </row>
    <row r="63" spans="1:8" x14ac:dyDescent="0.25">
      <c r="A63" s="15">
        <v>44623</v>
      </c>
      <c r="B63" s="16">
        <v>-4.3</v>
      </c>
      <c r="C63" s="16">
        <v>11.9</v>
      </c>
      <c r="D63" s="16">
        <v>3</v>
      </c>
      <c r="E63" s="16">
        <v>0</v>
      </c>
      <c r="F63" s="16">
        <v>1.36</v>
      </c>
      <c r="G63" s="16">
        <v>937.6</v>
      </c>
      <c r="H63" s="17">
        <v>10.35</v>
      </c>
    </row>
    <row r="64" spans="1:8" x14ac:dyDescent="0.25">
      <c r="A64" s="12">
        <v>44624</v>
      </c>
      <c r="B64" s="13">
        <v>-3.4</v>
      </c>
      <c r="C64" s="13">
        <v>7.9</v>
      </c>
      <c r="D64" s="13">
        <v>1.6</v>
      </c>
      <c r="E64" s="13">
        <v>0</v>
      </c>
      <c r="F64" s="13">
        <v>2.64</v>
      </c>
      <c r="G64" s="13">
        <v>938</v>
      </c>
      <c r="H64" s="14">
        <v>10.52</v>
      </c>
    </row>
    <row r="65" spans="1:8" x14ac:dyDescent="0.25">
      <c r="A65" s="15">
        <v>44625</v>
      </c>
      <c r="B65" s="16">
        <v>-4</v>
      </c>
      <c r="C65" s="16">
        <v>6.6</v>
      </c>
      <c r="D65" s="16">
        <v>0.5</v>
      </c>
      <c r="E65" s="16">
        <v>0</v>
      </c>
      <c r="F65" s="16">
        <v>2.63</v>
      </c>
      <c r="G65" s="16">
        <v>938.4</v>
      </c>
      <c r="H65" s="17">
        <v>10.57</v>
      </c>
    </row>
    <row r="66" spans="1:8" x14ac:dyDescent="0.25">
      <c r="A66" s="12">
        <v>44626</v>
      </c>
      <c r="B66" s="13">
        <v>-4</v>
      </c>
      <c r="C66" s="13">
        <v>4.9000000000000004</v>
      </c>
      <c r="D66" s="13">
        <v>-0.1</v>
      </c>
      <c r="E66" s="13">
        <v>0</v>
      </c>
      <c r="F66" s="13">
        <v>2.71</v>
      </c>
      <c r="G66" s="13">
        <v>939.3</v>
      </c>
      <c r="H66" s="14">
        <v>8.48</v>
      </c>
    </row>
    <row r="67" spans="1:8" x14ac:dyDescent="0.25">
      <c r="A67" s="15">
        <v>44627</v>
      </c>
      <c r="B67" s="16">
        <v>-3.7</v>
      </c>
      <c r="C67" s="16">
        <v>4.2</v>
      </c>
      <c r="D67" s="16">
        <v>-0.3</v>
      </c>
      <c r="E67" s="16">
        <v>0</v>
      </c>
      <c r="F67" s="16">
        <v>3.32</v>
      </c>
      <c r="G67" s="16">
        <v>941</v>
      </c>
      <c r="H67" s="17">
        <v>10.45</v>
      </c>
    </row>
    <row r="68" spans="1:8" x14ac:dyDescent="0.25">
      <c r="A68" s="12">
        <v>44628</v>
      </c>
      <c r="B68" s="13">
        <v>-5.7</v>
      </c>
      <c r="C68" s="13">
        <v>8.5</v>
      </c>
      <c r="D68" s="13">
        <v>0.1</v>
      </c>
      <c r="E68" s="13">
        <v>0</v>
      </c>
      <c r="F68" s="13">
        <v>2.1800000000000002</v>
      </c>
      <c r="G68" s="13">
        <v>940.9</v>
      </c>
      <c r="H68" s="14">
        <v>10.6</v>
      </c>
    </row>
    <row r="69" spans="1:8" x14ac:dyDescent="0.25">
      <c r="A69" s="15">
        <v>44629</v>
      </c>
      <c r="B69" s="16">
        <v>-6.9</v>
      </c>
      <c r="C69" s="16">
        <v>12.3</v>
      </c>
      <c r="D69" s="16">
        <v>1.6</v>
      </c>
      <c r="E69" s="16">
        <v>0</v>
      </c>
      <c r="F69" s="16">
        <v>1.27</v>
      </c>
      <c r="G69" s="16">
        <v>943.8</v>
      </c>
      <c r="H69" s="17">
        <v>10.82</v>
      </c>
    </row>
    <row r="70" spans="1:8" x14ac:dyDescent="0.25">
      <c r="A70" s="12">
        <v>44630</v>
      </c>
      <c r="B70" s="13">
        <v>-5.4</v>
      </c>
      <c r="C70" s="13">
        <v>14.6</v>
      </c>
      <c r="D70" s="13">
        <v>4</v>
      </c>
      <c r="E70" s="13">
        <v>0</v>
      </c>
      <c r="F70" s="13">
        <v>1.95</v>
      </c>
      <c r="G70" s="13">
        <v>943.6</v>
      </c>
      <c r="H70" s="14">
        <v>10.92</v>
      </c>
    </row>
    <row r="71" spans="1:8" x14ac:dyDescent="0.25">
      <c r="A71" s="15">
        <v>44631</v>
      </c>
      <c r="B71" s="16">
        <v>-4.3</v>
      </c>
      <c r="C71" s="16">
        <v>14.4</v>
      </c>
      <c r="D71" s="16">
        <v>4.0999999999999996</v>
      </c>
      <c r="E71" s="16">
        <v>0</v>
      </c>
      <c r="F71" s="16">
        <v>1.9</v>
      </c>
      <c r="G71" s="16">
        <v>939.3</v>
      </c>
      <c r="H71" s="17">
        <v>9.42</v>
      </c>
    </row>
    <row r="72" spans="1:8" x14ac:dyDescent="0.25">
      <c r="A72" s="12">
        <v>44632</v>
      </c>
      <c r="B72" s="13">
        <v>-2.1</v>
      </c>
      <c r="C72" s="13">
        <v>14.2</v>
      </c>
      <c r="D72" s="13">
        <v>5.0999999999999996</v>
      </c>
      <c r="E72" s="13">
        <v>0</v>
      </c>
      <c r="F72" s="13">
        <v>2.04</v>
      </c>
      <c r="G72" s="13">
        <v>939.5</v>
      </c>
      <c r="H72" s="14">
        <v>9.83</v>
      </c>
    </row>
    <row r="73" spans="1:8" x14ac:dyDescent="0.25">
      <c r="A73" s="15">
        <v>44633</v>
      </c>
      <c r="B73" s="16">
        <v>-3.4</v>
      </c>
      <c r="C73" s="16">
        <v>17</v>
      </c>
      <c r="D73" s="16">
        <v>6.4</v>
      </c>
      <c r="E73" s="16">
        <v>0</v>
      </c>
      <c r="F73" s="16">
        <v>1.44</v>
      </c>
      <c r="G73" s="16">
        <v>937.4</v>
      </c>
      <c r="H73" s="17">
        <v>10.9</v>
      </c>
    </row>
    <row r="74" spans="1:8" x14ac:dyDescent="0.25">
      <c r="A74" s="12">
        <v>44634</v>
      </c>
      <c r="B74" s="13">
        <v>4.2</v>
      </c>
      <c r="C74" s="13">
        <v>14.4</v>
      </c>
      <c r="D74" s="13">
        <v>9.1</v>
      </c>
      <c r="E74" s="13">
        <v>0</v>
      </c>
      <c r="F74" s="13">
        <v>2.95</v>
      </c>
      <c r="G74" s="13">
        <v>947.2</v>
      </c>
      <c r="H74" s="14">
        <v>9.83</v>
      </c>
    </row>
    <row r="75" spans="1:8" x14ac:dyDescent="0.25">
      <c r="A75" s="15">
        <v>44635</v>
      </c>
      <c r="B75" s="16">
        <v>3.5</v>
      </c>
      <c r="C75" s="16">
        <v>7.8</v>
      </c>
      <c r="D75" s="16">
        <v>6</v>
      </c>
      <c r="E75" s="16">
        <v>0.7</v>
      </c>
      <c r="F75" s="16">
        <v>1.68</v>
      </c>
      <c r="G75" s="16">
        <v>946</v>
      </c>
      <c r="H75" s="17">
        <v>0</v>
      </c>
    </row>
    <row r="76" spans="1:8" x14ac:dyDescent="0.25">
      <c r="A76" s="12">
        <v>44636</v>
      </c>
      <c r="B76" s="13">
        <v>2.4</v>
      </c>
      <c r="C76" s="13">
        <v>13.7</v>
      </c>
      <c r="D76" s="13">
        <v>7.7</v>
      </c>
      <c r="E76" s="13">
        <v>0</v>
      </c>
      <c r="F76" s="13">
        <v>2.2999999999999998</v>
      </c>
      <c r="G76" s="13">
        <v>944.4</v>
      </c>
      <c r="H76" s="14">
        <v>2.62</v>
      </c>
    </row>
    <row r="77" spans="1:8" x14ac:dyDescent="0.25">
      <c r="A77" s="15">
        <v>44637</v>
      </c>
      <c r="B77" s="16">
        <v>3.6</v>
      </c>
      <c r="C77" s="16">
        <v>11.9</v>
      </c>
      <c r="D77" s="16">
        <v>7.1</v>
      </c>
      <c r="E77" s="16">
        <v>0.6</v>
      </c>
      <c r="F77" s="16">
        <v>2.16</v>
      </c>
      <c r="G77" s="16">
        <v>946.8</v>
      </c>
      <c r="H77" s="17">
        <v>0</v>
      </c>
    </row>
    <row r="78" spans="1:8" x14ac:dyDescent="0.25">
      <c r="A78" s="12">
        <v>44638</v>
      </c>
      <c r="B78" s="13">
        <v>5.8</v>
      </c>
      <c r="C78" s="13">
        <v>11.8</v>
      </c>
      <c r="D78" s="13">
        <v>8.1999999999999993</v>
      </c>
      <c r="E78" s="13">
        <v>3.3</v>
      </c>
      <c r="F78" s="13">
        <v>3.73</v>
      </c>
      <c r="G78" s="13">
        <v>954.1</v>
      </c>
      <c r="H78" s="14">
        <v>1.4</v>
      </c>
    </row>
    <row r="79" spans="1:8" x14ac:dyDescent="0.25">
      <c r="A79" s="15">
        <v>44639</v>
      </c>
      <c r="B79" s="16">
        <v>2.7</v>
      </c>
      <c r="C79" s="16">
        <v>11.1</v>
      </c>
      <c r="D79" s="16">
        <v>6.7</v>
      </c>
      <c r="E79" s="16">
        <v>0</v>
      </c>
      <c r="F79" s="16">
        <v>4.13</v>
      </c>
      <c r="G79" s="16">
        <v>951.8</v>
      </c>
      <c r="H79" s="17">
        <v>10.38</v>
      </c>
    </row>
    <row r="80" spans="1:8" x14ac:dyDescent="0.25">
      <c r="A80" s="12">
        <v>44640</v>
      </c>
      <c r="B80" s="13">
        <v>-1.4</v>
      </c>
      <c r="C80" s="13">
        <v>16.100000000000001</v>
      </c>
      <c r="D80" s="13">
        <v>7.2</v>
      </c>
      <c r="E80" s="13">
        <v>0</v>
      </c>
      <c r="F80" s="13">
        <v>1.78</v>
      </c>
      <c r="G80" s="13">
        <v>949.3</v>
      </c>
      <c r="H80" s="14">
        <v>11</v>
      </c>
    </row>
    <row r="81" spans="1:8" x14ac:dyDescent="0.25">
      <c r="A81" s="15">
        <v>44641</v>
      </c>
      <c r="B81" s="16">
        <v>-1.7</v>
      </c>
      <c r="C81" s="16">
        <v>16.100000000000001</v>
      </c>
      <c r="D81" s="16">
        <v>6.5</v>
      </c>
      <c r="E81" s="16">
        <v>0</v>
      </c>
      <c r="F81" s="16">
        <v>1.78</v>
      </c>
      <c r="G81" s="16">
        <v>951.5</v>
      </c>
      <c r="H81" s="17">
        <v>10.02</v>
      </c>
    </row>
    <row r="82" spans="1:8" x14ac:dyDescent="0.25">
      <c r="A82" s="12">
        <v>44642</v>
      </c>
      <c r="B82" s="13">
        <v>-2.5</v>
      </c>
      <c r="C82" s="13">
        <v>16.899999999999999</v>
      </c>
      <c r="D82" s="13">
        <v>6.6</v>
      </c>
      <c r="E82" s="13">
        <v>0</v>
      </c>
      <c r="F82" s="13">
        <v>1.38</v>
      </c>
      <c r="G82" s="13">
        <v>950.8</v>
      </c>
      <c r="H82" s="14">
        <v>11.45</v>
      </c>
    </row>
    <row r="83" spans="1:8" x14ac:dyDescent="0.25">
      <c r="A83" s="15">
        <v>44643</v>
      </c>
      <c r="B83" s="16">
        <v>-2.5</v>
      </c>
      <c r="C83" s="16">
        <v>18.7</v>
      </c>
      <c r="D83" s="16">
        <v>7.4</v>
      </c>
      <c r="E83" s="16">
        <v>0</v>
      </c>
      <c r="F83" s="16">
        <v>1.4</v>
      </c>
      <c r="G83" s="16">
        <v>949.9</v>
      </c>
      <c r="H83" s="17">
        <v>11.62</v>
      </c>
    </row>
    <row r="84" spans="1:8" x14ac:dyDescent="0.25">
      <c r="A84" s="12">
        <v>44644</v>
      </c>
      <c r="B84" s="13">
        <v>-1.5</v>
      </c>
      <c r="C84" s="13">
        <v>19.399999999999999</v>
      </c>
      <c r="D84" s="13">
        <v>8.4</v>
      </c>
      <c r="E84" s="13">
        <v>0</v>
      </c>
      <c r="F84" s="13">
        <v>1.5</v>
      </c>
      <c r="G84" s="13">
        <v>947.9</v>
      </c>
      <c r="H84" s="14">
        <v>11.52</v>
      </c>
    </row>
    <row r="85" spans="1:8" x14ac:dyDescent="0.25">
      <c r="A85" s="15">
        <v>44645</v>
      </c>
      <c r="B85" s="16">
        <v>-1.1000000000000001</v>
      </c>
      <c r="C85" s="16">
        <v>18.8</v>
      </c>
      <c r="D85" s="16">
        <v>8.9</v>
      </c>
      <c r="E85" s="16">
        <v>0</v>
      </c>
      <c r="F85" s="16">
        <v>1.85</v>
      </c>
      <c r="G85" s="16">
        <v>946.8</v>
      </c>
      <c r="H85" s="17">
        <v>11.45</v>
      </c>
    </row>
    <row r="86" spans="1:8" x14ac:dyDescent="0.25">
      <c r="A86" s="12">
        <v>44646</v>
      </c>
      <c r="B86" s="13">
        <v>2.8</v>
      </c>
      <c r="C86" s="13">
        <v>18.8</v>
      </c>
      <c r="D86" s="13">
        <v>10.5</v>
      </c>
      <c r="E86" s="13">
        <v>0</v>
      </c>
      <c r="F86" s="13">
        <v>2.65</v>
      </c>
      <c r="G86" s="13">
        <v>947.5</v>
      </c>
      <c r="H86" s="14">
        <v>11.42</v>
      </c>
    </row>
    <row r="87" spans="1:8" x14ac:dyDescent="0.25">
      <c r="A87" s="15">
        <v>44647</v>
      </c>
      <c r="B87" s="16">
        <v>1.1000000000000001</v>
      </c>
      <c r="C87" s="16">
        <v>19.600000000000001</v>
      </c>
      <c r="D87" s="16">
        <v>10.4</v>
      </c>
      <c r="E87" s="16">
        <v>0</v>
      </c>
      <c r="F87" s="16">
        <v>1.84</v>
      </c>
      <c r="G87" s="16">
        <v>948.1</v>
      </c>
      <c r="H87" s="17">
        <v>11.7</v>
      </c>
    </row>
    <row r="88" spans="1:8" x14ac:dyDescent="0.25">
      <c r="A88" s="12">
        <v>44648</v>
      </c>
      <c r="B88" s="13">
        <v>-0.6</v>
      </c>
      <c r="C88" s="13">
        <v>19.3</v>
      </c>
      <c r="D88" s="13">
        <v>9.3000000000000007</v>
      </c>
      <c r="E88" s="13">
        <v>0</v>
      </c>
      <c r="F88" s="13">
        <v>2.0299999999999998</v>
      </c>
      <c r="G88" s="13">
        <v>943.9</v>
      </c>
      <c r="H88" s="14">
        <v>11.4</v>
      </c>
    </row>
    <row r="89" spans="1:8" x14ac:dyDescent="0.25">
      <c r="A89" s="15">
        <v>44649</v>
      </c>
      <c r="B89" s="16">
        <v>1.2</v>
      </c>
      <c r="C89" s="16">
        <v>17.2</v>
      </c>
      <c r="D89" s="16">
        <v>10.1</v>
      </c>
      <c r="E89" s="16">
        <v>0</v>
      </c>
      <c r="F89" s="16">
        <v>2.08</v>
      </c>
      <c r="G89" s="16">
        <v>933.1</v>
      </c>
      <c r="H89" s="17">
        <v>3.07</v>
      </c>
    </row>
    <row r="90" spans="1:8" x14ac:dyDescent="0.25">
      <c r="A90" s="12">
        <v>44650</v>
      </c>
      <c r="B90" s="13">
        <v>6.8</v>
      </c>
      <c r="C90" s="13">
        <v>11.7</v>
      </c>
      <c r="D90" s="13">
        <v>9.1</v>
      </c>
      <c r="E90" s="13">
        <v>3.5</v>
      </c>
      <c r="F90" s="13">
        <v>1.89</v>
      </c>
      <c r="G90" s="13">
        <v>924.3</v>
      </c>
      <c r="H90" s="14">
        <v>7.0000000000000007E-2</v>
      </c>
    </row>
    <row r="91" spans="1:8" x14ac:dyDescent="0.25">
      <c r="A91" s="15">
        <v>44651</v>
      </c>
      <c r="B91" s="16">
        <v>4.8</v>
      </c>
      <c r="C91" s="16">
        <v>11.2</v>
      </c>
      <c r="D91" s="16">
        <v>7.6</v>
      </c>
      <c r="E91" s="16">
        <v>15</v>
      </c>
      <c r="F91" s="16">
        <v>1.2</v>
      </c>
      <c r="G91" s="16">
        <v>917.7</v>
      </c>
      <c r="H91" s="17">
        <v>1.1200000000000001</v>
      </c>
    </row>
    <row r="92" spans="1:8" x14ac:dyDescent="0.25">
      <c r="A92" s="12">
        <v>44652</v>
      </c>
      <c r="B92" s="13">
        <v>0.9</v>
      </c>
      <c r="C92" s="13">
        <v>4.5</v>
      </c>
      <c r="D92" s="13">
        <v>2.8</v>
      </c>
      <c r="E92" s="13">
        <v>16.399999999999999</v>
      </c>
      <c r="F92" s="13">
        <v>1.75</v>
      </c>
      <c r="G92" s="13">
        <v>920.4</v>
      </c>
      <c r="H92" s="14">
        <v>0</v>
      </c>
    </row>
    <row r="93" spans="1:8" x14ac:dyDescent="0.25">
      <c r="A93" s="15">
        <v>44653</v>
      </c>
      <c r="B93" s="16">
        <v>-1.3</v>
      </c>
      <c r="C93" s="16">
        <v>1.1000000000000001</v>
      </c>
      <c r="D93" s="16">
        <v>-0.1</v>
      </c>
      <c r="E93" s="16">
        <v>3.3</v>
      </c>
      <c r="F93" s="16">
        <v>2.91</v>
      </c>
      <c r="G93" s="16">
        <v>928.8</v>
      </c>
      <c r="H93" s="17">
        <v>0</v>
      </c>
    </row>
    <row r="94" spans="1:8" x14ac:dyDescent="0.25">
      <c r="A94" s="12">
        <v>44654</v>
      </c>
      <c r="B94" s="13">
        <v>-1.2</v>
      </c>
      <c r="C94" s="13">
        <v>2.9</v>
      </c>
      <c r="D94" s="13">
        <v>0.7</v>
      </c>
      <c r="E94" s="13">
        <v>0.1</v>
      </c>
      <c r="F94" s="13">
        <v>2.2400000000000002</v>
      </c>
      <c r="G94" s="13">
        <v>938.9</v>
      </c>
      <c r="H94" s="14">
        <v>2.1</v>
      </c>
    </row>
    <row r="95" spans="1:8" x14ac:dyDescent="0.25">
      <c r="A95" s="15">
        <v>44655</v>
      </c>
      <c r="B95" s="16">
        <v>-4.2</v>
      </c>
      <c r="C95" s="16">
        <v>7</v>
      </c>
      <c r="D95" s="16">
        <v>2.4</v>
      </c>
      <c r="E95" s="16">
        <v>0</v>
      </c>
      <c r="F95" s="16">
        <v>3.75</v>
      </c>
      <c r="G95" s="16">
        <v>937.8</v>
      </c>
      <c r="H95" s="17">
        <v>7.92</v>
      </c>
    </row>
    <row r="96" spans="1:8" x14ac:dyDescent="0.25">
      <c r="A96" s="12">
        <v>44656</v>
      </c>
      <c r="B96" s="13">
        <v>2.7</v>
      </c>
      <c r="C96" s="13">
        <v>10.3</v>
      </c>
      <c r="D96" s="13">
        <v>6.9</v>
      </c>
      <c r="E96" s="13">
        <v>0.1</v>
      </c>
      <c r="F96" s="13">
        <v>5.0999999999999996</v>
      </c>
      <c r="G96" s="13">
        <v>934.4</v>
      </c>
      <c r="H96" s="14">
        <v>0.33</v>
      </c>
    </row>
    <row r="97" spans="1:8" x14ac:dyDescent="0.25">
      <c r="A97" s="15">
        <v>44657</v>
      </c>
      <c r="B97" s="16">
        <v>7.9</v>
      </c>
      <c r="C97" s="16">
        <v>16</v>
      </c>
      <c r="D97" s="16">
        <v>11.5</v>
      </c>
      <c r="E97" s="16">
        <v>0</v>
      </c>
      <c r="F97" s="16">
        <v>3.75</v>
      </c>
      <c r="G97" s="16">
        <v>929.6</v>
      </c>
      <c r="H97" s="17">
        <v>7.37</v>
      </c>
    </row>
    <row r="98" spans="1:8" x14ac:dyDescent="0.25">
      <c r="A98" s="12">
        <v>44658</v>
      </c>
      <c r="B98" s="13">
        <v>8.1</v>
      </c>
      <c r="C98" s="13">
        <v>13.3</v>
      </c>
      <c r="D98" s="13">
        <v>10.7</v>
      </c>
      <c r="E98" s="13">
        <v>5.7</v>
      </c>
      <c r="F98" s="13">
        <v>7.75</v>
      </c>
      <c r="G98" s="13">
        <v>923.7</v>
      </c>
      <c r="H98" s="14">
        <v>2.33</v>
      </c>
    </row>
    <row r="99" spans="1:8" x14ac:dyDescent="0.25">
      <c r="A99" s="15">
        <v>44659</v>
      </c>
      <c r="B99" s="16">
        <v>7.4</v>
      </c>
      <c r="C99" s="16">
        <v>14.7</v>
      </c>
      <c r="D99" s="16">
        <v>10.3</v>
      </c>
      <c r="E99" s="16">
        <v>8.6999999999999993</v>
      </c>
      <c r="F99" s="16">
        <v>6.33</v>
      </c>
      <c r="G99" s="16">
        <v>923</v>
      </c>
      <c r="H99" s="17">
        <v>1.23</v>
      </c>
    </row>
    <row r="100" spans="1:8" x14ac:dyDescent="0.25">
      <c r="A100" s="12">
        <v>44660</v>
      </c>
      <c r="B100" s="13">
        <v>1.5</v>
      </c>
      <c r="C100" s="13">
        <v>9.8000000000000007</v>
      </c>
      <c r="D100" s="13">
        <v>4.7</v>
      </c>
      <c r="E100" s="13">
        <v>7.5</v>
      </c>
      <c r="F100" s="13">
        <v>3.13</v>
      </c>
      <c r="G100" s="13">
        <v>932.9</v>
      </c>
      <c r="H100" s="14">
        <v>5.28</v>
      </c>
    </row>
    <row r="101" spans="1:8" x14ac:dyDescent="0.25">
      <c r="A101" s="15">
        <v>44661</v>
      </c>
      <c r="B101" s="16">
        <v>-0.7</v>
      </c>
      <c r="C101" s="16">
        <v>10.1</v>
      </c>
      <c r="D101" s="16">
        <v>4.7</v>
      </c>
      <c r="E101" s="16">
        <v>0.1</v>
      </c>
      <c r="F101" s="16">
        <v>2.17</v>
      </c>
      <c r="G101" s="16">
        <v>941.4</v>
      </c>
      <c r="H101" s="17">
        <v>5.58</v>
      </c>
    </row>
    <row r="102" spans="1:8" x14ac:dyDescent="0.25">
      <c r="A102" s="12">
        <v>44662</v>
      </c>
      <c r="B102" s="13">
        <v>-2</v>
      </c>
      <c r="C102" s="13">
        <v>17</v>
      </c>
      <c r="D102" s="13">
        <v>7.4</v>
      </c>
      <c r="E102" s="13">
        <v>0</v>
      </c>
      <c r="F102" s="13">
        <v>1.35</v>
      </c>
      <c r="G102" s="13">
        <v>938.3</v>
      </c>
      <c r="H102" s="14">
        <v>11.57</v>
      </c>
    </row>
    <row r="103" spans="1:8" x14ac:dyDescent="0.25">
      <c r="A103" s="15">
        <v>44663</v>
      </c>
      <c r="B103" s="16">
        <v>0.7</v>
      </c>
      <c r="C103" s="16">
        <v>22.4</v>
      </c>
      <c r="D103" s="16">
        <v>12</v>
      </c>
      <c r="E103" s="16">
        <v>0</v>
      </c>
      <c r="F103" s="16">
        <v>1.41</v>
      </c>
      <c r="G103" s="16">
        <v>935.9</v>
      </c>
      <c r="H103" s="17">
        <v>10.58</v>
      </c>
    </row>
    <row r="104" spans="1:8" x14ac:dyDescent="0.25">
      <c r="A104" s="12">
        <v>44664</v>
      </c>
      <c r="B104" s="13">
        <v>5.8</v>
      </c>
      <c r="C104" s="13">
        <v>24</v>
      </c>
      <c r="D104" s="13">
        <v>14.6</v>
      </c>
      <c r="E104" s="13">
        <v>0</v>
      </c>
      <c r="F104" s="13">
        <v>1.59</v>
      </c>
      <c r="G104" s="13">
        <v>937.4</v>
      </c>
      <c r="H104" s="14">
        <v>12.12</v>
      </c>
    </row>
    <row r="105" spans="1:8" x14ac:dyDescent="0.25">
      <c r="A105" s="15">
        <v>44665</v>
      </c>
      <c r="B105" s="16">
        <v>5.0999999999999996</v>
      </c>
      <c r="C105" s="16">
        <v>23.1</v>
      </c>
      <c r="D105" s="16">
        <v>14.7</v>
      </c>
      <c r="E105" s="16">
        <v>0</v>
      </c>
      <c r="F105" s="16">
        <v>1.58</v>
      </c>
      <c r="G105" s="16">
        <v>940.9</v>
      </c>
      <c r="H105" s="17">
        <v>10.75</v>
      </c>
    </row>
    <row r="106" spans="1:8" x14ac:dyDescent="0.25">
      <c r="A106" s="12">
        <v>44666</v>
      </c>
      <c r="B106" s="13">
        <v>8.6</v>
      </c>
      <c r="C106" s="13">
        <v>19.3</v>
      </c>
      <c r="D106" s="13">
        <v>14.2</v>
      </c>
      <c r="E106" s="13">
        <v>4.2</v>
      </c>
      <c r="F106" s="13">
        <v>1.8</v>
      </c>
      <c r="G106" s="13">
        <v>944.9</v>
      </c>
      <c r="H106" s="14">
        <v>6.67</v>
      </c>
    </row>
    <row r="107" spans="1:8" x14ac:dyDescent="0.25">
      <c r="A107" s="15">
        <v>44667</v>
      </c>
      <c r="B107" s="16">
        <v>4.8</v>
      </c>
      <c r="C107" s="16">
        <v>12</v>
      </c>
      <c r="D107" s="16">
        <v>9.1</v>
      </c>
      <c r="E107" s="16">
        <v>0</v>
      </c>
      <c r="F107" s="16">
        <v>3.1</v>
      </c>
      <c r="G107" s="16">
        <v>947.6</v>
      </c>
      <c r="H107" s="17">
        <v>5.63</v>
      </c>
    </row>
    <row r="108" spans="1:8" x14ac:dyDescent="0.25">
      <c r="A108" s="12">
        <v>44668</v>
      </c>
      <c r="B108" s="13">
        <v>2</v>
      </c>
      <c r="C108" s="13">
        <v>13.9</v>
      </c>
      <c r="D108" s="13">
        <v>7.8</v>
      </c>
      <c r="E108" s="13">
        <v>0</v>
      </c>
      <c r="F108" s="13">
        <v>3.84</v>
      </c>
      <c r="G108" s="13">
        <v>944.7</v>
      </c>
      <c r="H108" s="14">
        <v>12.9</v>
      </c>
    </row>
    <row r="109" spans="1:8" x14ac:dyDescent="0.25">
      <c r="A109" s="15">
        <v>44669</v>
      </c>
      <c r="B109" s="16">
        <v>1.1000000000000001</v>
      </c>
      <c r="C109" s="16">
        <v>16.2</v>
      </c>
      <c r="D109" s="16">
        <v>8.8000000000000007</v>
      </c>
      <c r="E109" s="16">
        <v>0</v>
      </c>
      <c r="F109" s="16">
        <v>2.2400000000000002</v>
      </c>
      <c r="G109" s="16">
        <v>938.1</v>
      </c>
      <c r="H109" s="17">
        <v>12.92</v>
      </c>
    </row>
    <row r="110" spans="1:8" x14ac:dyDescent="0.25">
      <c r="A110" s="12">
        <v>44670</v>
      </c>
      <c r="B110" s="13">
        <v>-0.6</v>
      </c>
      <c r="C110" s="13">
        <v>17.5</v>
      </c>
      <c r="D110" s="13">
        <v>9.1999999999999993</v>
      </c>
      <c r="E110" s="13">
        <v>0</v>
      </c>
      <c r="F110" s="13">
        <v>1.59</v>
      </c>
      <c r="G110" s="13">
        <v>934</v>
      </c>
      <c r="H110" s="14">
        <v>10.220000000000001</v>
      </c>
    </row>
    <row r="111" spans="1:8" x14ac:dyDescent="0.25">
      <c r="A111" s="15">
        <v>44671</v>
      </c>
      <c r="B111" s="16">
        <v>2.6</v>
      </c>
      <c r="C111" s="16">
        <v>14.7</v>
      </c>
      <c r="D111" s="16">
        <v>8.6999999999999993</v>
      </c>
      <c r="E111" s="16">
        <v>0</v>
      </c>
      <c r="F111" s="16">
        <v>2.95</v>
      </c>
      <c r="G111" s="16">
        <v>933.3</v>
      </c>
      <c r="H111" s="17">
        <v>12.98</v>
      </c>
    </row>
    <row r="112" spans="1:8" x14ac:dyDescent="0.25">
      <c r="A112" s="12">
        <v>44672</v>
      </c>
      <c r="B112" s="13">
        <v>1.3</v>
      </c>
      <c r="C112" s="13">
        <v>17.100000000000001</v>
      </c>
      <c r="D112" s="13">
        <v>9.6999999999999993</v>
      </c>
      <c r="E112" s="13">
        <v>0</v>
      </c>
      <c r="F112" s="13">
        <v>2.95</v>
      </c>
      <c r="G112" s="13">
        <v>929.4</v>
      </c>
      <c r="H112" s="14">
        <v>13</v>
      </c>
    </row>
    <row r="113" spans="1:8" x14ac:dyDescent="0.25">
      <c r="A113" s="15">
        <v>44673</v>
      </c>
      <c r="B113" s="16">
        <v>3.9</v>
      </c>
      <c r="C113" s="16">
        <v>17.5</v>
      </c>
      <c r="D113" s="16">
        <v>10.3</v>
      </c>
      <c r="E113" s="16">
        <v>0</v>
      </c>
      <c r="F113" s="16">
        <v>2.58</v>
      </c>
      <c r="G113" s="16">
        <v>924.1</v>
      </c>
      <c r="H113" s="17">
        <v>11.95</v>
      </c>
    </row>
    <row r="114" spans="1:8" x14ac:dyDescent="0.25">
      <c r="A114" s="12">
        <v>44674</v>
      </c>
      <c r="B114" s="13">
        <v>6</v>
      </c>
      <c r="C114" s="13">
        <v>14.4</v>
      </c>
      <c r="D114" s="13">
        <v>10.5</v>
      </c>
      <c r="E114" s="13">
        <v>0</v>
      </c>
      <c r="F114" s="13">
        <v>2.88</v>
      </c>
      <c r="G114" s="13">
        <v>923.4</v>
      </c>
      <c r="H114" s="14">
        <v>1.67</v>
      </c>
    </row>
    <row r="115" spans="1:8" x14ac:dyDescent="0.25">
      <c r="A115" s="15">
        <v>44675</v>
      </c>
      <c r="B115" s="16">
        <v>7.7</v>
      </c>
      <c r="C115" s="16">
        <v>11.1</v>
      </c>
      <c r="D115" s="16">
        <v>9.1999999999999993</v>
      </c>
      <c r="E115" s="16">
        <v>3.8</v>
      </c>
      <c r="F115" s="16">
        <v>4.09</v>
      </c>
      <c r="G115" s="16">
        <v>924.1</v>
      </c>
      <c r="H115" s="17">
        <v>0.05</v>
      </c>
    </row>
    <row r="116" spans="1:8" x14ac:dyDescent="0.25">
      <c r="A116" s="12">
        <v>44676</v>
      </c>
      <c r="B116" s="13">
        <v>8.1999999999999993</v>
      </c>
      <c r="C116" s="13">
        <v>13.4</v>
      </c>
      <c r="D116" s="13">
        <v>10.199999999999999</v>
      </c>
      <c r="E116" s="13">
        <v>8.1999999999999993</v>
      </c>
      <c r="F116" s="13">
        <v>2.4</v>
      </c>
      <c r="G116" s="13">
        <v>932.1</v>
      </c>
      <c r="H116" s="14">
        <v>2.37</v>
      </c>
    </row>
    <row r="117" spans="1:8" x14ac:dyDescent="0.25">
      <c r="A117" s="15">
        <v>44677</v>
      </c>
      <c r="B117" s="16">
        <v>5.5</v>
      </c>
      <c r="C117" s="16">
        <v>9.9</v>
      </c>
      <c r="D117" s="16">
        <v>7.8</v>
      </c>
      <c r="E117" s="16">
        <v>10.4</v>
      </c>
      <c r="F117" s="16">
        <v>2.41</v>
      </c>
      <c r="G117" s="16">
        <v>937.2</v>
      </c>
      <c r="H117" s="17">
        <v>2.0699999999999998</v>
      </c>
    </row>
    <row r="118" spans="1:8" x14ac:dyDescent="0.25">
      <c r="A118" s="12">
        <v>44678</v>
      </c>
      <c r="B118" s="13">
        <v>5.7</v>
      </c>
      <c r="C118" s="13">
        <v>15.3</v>
      </c>
      <c r="D118" s="13">
        <v>9.9</v>
      </c>
      <c r="E118" s="13">
        <v>0.1</v>
      </c>
      <c r="F118" s="13">
        <v>1.97</v>
      </c>
      <c r="G118" s="13">
        <v>943.1</v>
      </c>
      <c r="H118" s="14">
        <v>8.3000000000000007</v>
      </c>
    </row>
    <row r="119" spans="1:8" x14ac:dyDescent="0.25">
      <c r="A119" s="15">
        <v>44679</v>
      </c>
      <c r="B119" s="16">
        <v>4.0999999999999996</v>
      </c>
      <c r="C119" s="16">
        <v>18.2</v>
      </c>
      <c r="D119" s="16">
        <v>11.5</v>
      </c>
      <c r="E119" s="16">
        <v>0</v>
      </c>
      <c r="F119" s="16">
        <v>2.57</v>
      </c>
      <c r="G119" s="16">
        <v>946.8</v>
      </c>
      <c r="H119" s="17">
        <v>13.47</v>
      </c>
    </row>
    <row r="120" spans="1:8" x14ac:dyDescent="0.25">
      <c r="A120" s="12">
        <v>44680</v>
      </c>
      <c r="B120" s="13">
        <v>2.6</v>
      </c>
      <c r="C120" s="13">
        <v>19.2</v>
      </c>
      <c r="D120" s="13">
        <v>11.9</v>
      </c>
      <c r="E120" s="13">
        <v>0</v>
      </c>
      <c r="F120" s="13">
        <v>1.56</v>
      </c>
      <c r="G120" s="13">
        <v>945.5</v>
      </c>
      <c r="H120" s="14">
        <v>10.17</v>
      </c>
    </row>
    <row r="121" spans="1:8" x14ac:dyDescent="0.25">
      <c r="A121" s="15">
        <v>44681</v>
      </c>
      <c r="B121" s="16">
        <v>6.5</v>
      </c>
      <c r="C121" s="16">
        <v>12.9</v>
      </c>
      <c r="D121" s="16">
        <v>9.6999999999999993</v>
      </c>
      <c r="E121" s="16">
        <v>6.4</v>
      </c>
      <c r="F121" s="16">
        <v>1.66</v>
      </c>
      <c r="G121" s="16">
        <v>943</v>
      </c>
      <c r="H121" s="17">
        <v>1.22</v>
      </c>
    </row>
    <row r="122" spans="1:8" x14ac:dyDescent="0.25">
      <c r="A122" s="12">
        <v>44682</v>
      </c>
      <c r="B122" s="13">
        <v>6.1</v>
      </c>
      <c r="C122" s="13">
        <v>15.7</v>
      </c>
      <c r="D122" s="13">
        <v>10.6</v>
      </c>
      <c r="E122" s="13">
        <v>0.1</v>
      </c>
      <c r="F122" s="13">
        <v>1.48</v>
      </c>
      <c r="G122" s="13">
        <v>941.3</v>
      </c>
      <c r="H122" s="14">
        <v>7.7</v>
      </c>
    </row>
    <row r="123" spans="1:8" x14ac:dyDescent="0.25">
      <c r="A123" s="15">
        <v>44683</v>
      </c>
      <c r="B123" s="16">
        <v>2.9</v>
      </c>
      <c r="C123" s="16">
        <v>18.399999999999999</v>
      </c>
      <c r="D123" s="16">
        <v>11.5</v>
      </c>
      <c r="E123" s="16">
        <v>0</v>
      </c>
      <c r="F123" s="16">
        <v>1.69</v>
      </c>
      <c r="G123" s="16">
        <v>937.5</v>
      </c>
      <c r="H123" s="17">
        <v>11.82</v>
      </c>
    </row>
    <row r="124" spans="1:8" x14ac:dyDescent="0.25">
      <c r="A124" s="12">
        <v>44684</v>
      </c>
      <c r="B124" s="13">
        <v>4.5</v>
      </c>
      <c r="C124" s="13">
        <v>20.100000000000001</v>
      </c>
      <c r="D124" s="13">
        <v>12.4</v>
      </c>
      <c r="E124" s="13">
        <v>0.8</v>
      </c>
      <c r="F124" s="13">
        <v>1.38</v>
      </c>
      <c r="G124" s="13">
        <v>937</v>
      </c>
      <c r="H124" s="14">
        <v>10.220000000000001</v>
      </c>
    </row>
    <row r="125" spans="1:8" x14ac:dyDescent="0.25">
      <c r="A125" s="15">
        <v>44685</v>
      </c>
      <c r="B125" s="16">
        <v>8</v>
      </c>
      <c r="C125" s="16">
        <v>18.7</v>
      </c>
      <c r="D125" s="16">
        <v>13.4</v>
      </c>
      <c r="E125" s="16">
        <v>0.3</v>
      </c>
      <c r="F125" s="16">
        <v>1.69</v>
      </c>
      <c r="G125" s="16">
        <v>938.8</v>
      </c>
      <c r="H125" s="17">
        <v>9.73</v>
      </c>
    </row>
    <row r="126" spans="1:8" x14ac:dyDescent="0.25">
      <c r="A126" s="12">
        <v>44686</v>
      </c>
      <c r="B126" s="13">
        <v>9.6</v>
      </c>
      <c r="C126" s="13">
        <v>17.600000000000001</v>
      </c>
      <c r="D126" s="13">
        <v>13</v>
      </c>
      <c r="E126" s="13">
        <v>25.1</v>
      </c>
      <c r="F126" s="13">
        <v>1.72</v>
      </c>
      <c r="G126" s="13">
        <v>941.2</v>
      </c>
      <c r="H126" s="14">
        <v>2.7</v>
      </c>
    </row>
    <row r="127" spans="1:8" x14ac:dyDescent="0.25">
      <c r="A127" s="15">
        <v>44687</v>
      </c>
      <c r="B127" s="16">
        <v>10.6</v>
      </c>
      <c r="C127" s="16">
        <v>14.3</v>
      </c>
      <c r="D127" s="16">
        <v>12</v>
      </c>
      <c r="E127" s="16">
        <v>5.7</v>
      </c>
      <c r="F127" s="16">
        <v>1.67</v>
      </c>
      <c r="G127" s="16">
        <v>943.4</v>
      </c>
      <c r="H127" s="17">
        <v>0.02</v>
      </c>
    </row>
    <row r="128" spans="1:8" x14ac:dyDescent="0.25">
      <c r="A128" s="12">
        <v>44688</v>
      </c>
      <c r="B128" s="13">
        <v>10.5</v>
      </c>
      <c r="C128" s="13">
        <v>17.5</v>
      </c>
      <c r="D128" s="13">
        <v>13</v>
      </c>
      <c r="E128" s="13">
        <v>8.4</v>
      </c>
      <c r="F128" s="13">
        <v>1.5</v>
      </c>
      <c r="G128" s="13">
        <v>943.2</v>
      </c>
      <c r="H128" s="14">
        <v>1.05</v>
      </c>
    </row>
    <row r="129" spans="1:8" x14ac:dyDescent="0.25">
      <c r="A129" s="15">
        <v>44689</v>
      </c>
      <c r="B129" s="16">
        <v>10.199999999999999</v>
      </c>
      <c r="C129" s="16">
        <v>18.3</v>
      </c>
      <c r="D129" s="16">
        <v>14</v>
      </c>
      <c r="E129" s="16">
        <v>0</v>
      </c>
      <c r="F129" s="16">
        <v>2.3199999999999998</v>
      </c>
      <c r="G129" s="16">
        <v>943.7</v>
      </c>
      <c r="H129" s="17">
        <v>3.17</v>
      </c>
    </row>
    <row r="130" spans="1:8" x14ac:dyDescent="0.25">
      <c r="A130" s="12">
        <v>44690</v>
      </c>
      <c r="B130" s="13">
        <v>9.1</v>
      </c>
      <c r="C130" s="13">
        <v>22.1</v>
      </c>
      <c r="D130" s="13">
        <v>15.7</v>
      </c>
      <c r="E130" s="13">
        <v>0</v>
      </c>
      <c r="F130" s="13">
        <v>1.94</v>
      </c>
      <c r="G130" s="13">
        <v>945.1</v>
      </c>
      <c r="H130" s="14">
        <v>12.4</v>
      </c>
    </row>
    <row r="131" spans="1:8" x14ac:dyDescent="0.25">
      <c r="A131" s="15">
        <v>44691</v>
      </c>
      <c r="B131" s="16">
        <v>7</v>
      </c>
      <c r="C131" s="16">
        <v>23.5</v>
      </c>
      <c r="D131" s="16">
        <v>16.2</v>
      </c>
      <c r="E131" s="16">
        <v>0</v>
      </c>
      <c r="F131" s="16">
        <v>1.59</v>
      </c>
      <c r="G131" s="16">
        <v>943.6</v>
      </c>
      <c r="H131" s="17">
        <v>11.32</v>
      </c>
    </row>
    <row r="132" spans="1:8" x14ac:dyDescent="0.25">
      <c r="A132" s="12">
        <v>44692</v>
      </c>
      <c r="B132" s="13">
        <v>10.7</v>
      </c>
      <c r="C132" s="13">
        <v>25.8</v>
      </c>
      <c r="D132" s="13">
        <v>18.899999999999999</v>
      </c>
      <c r="E132" s="13">
        <v>0</v>
      </c>
      <c r="F132" s="13">
        <v>2.5299999999999998</v>
      </c>
      <c r="G132" s="13">
        <v>940.4</v>
      </c>
      <c r="H132" s="14">
        <v>13.78</v>
      </c>
    </row>
    <row r="133" spans="1:8" x14ac:dyDescent="0.25">
      <c r="A133" s="15">
        <v>44693</v>
      </c>
      <c r="B133" s="16">
        <v>15</v>
      </c>
      <c r="C133" s="16">
        <v>25.1</v>
      </c>
      <c r="D133" s="16">
        <v>19.899999999999999</v>
      </c>
      <c r="E133" s="16">
        <v>0.2</v>
      </c>
      <c r="F133" s="16">
        <v>2.95</v>
      </c>
      <c r="G133" s="16">
        <v>942.1</v>
      </c>
      <c r="H133" s="17">
        <v>8.33</v>
      </c>
    </row>
    <row r="134" spans="1:8" x14ac:dyDescent="0.25">
      <c r="A134" s="12">
        <v>44694</v>
      </c>
      <c r="B134" s="13">
        <v>14.4</v>
      </c>
      <c r="C134" s="13">
        <v>20.8</v>
      </c>
      <c r="D134" s="13">
        <v>17.2</v>
      </c>
      <c r="E134" s="13">
        <v>0.8</v>
      </c>
      <c r="F134" s="13">
        <v>1.82</v>
      </c>
      <c r="G134" s="13">
        <v>943.4</v>
      </c>
      <c r="H134" s="14">
        <v>2.5299999999999998</v>
      </c>
    </row>
    <row r="135" spans="1:8" x14ac:dyDescent="0.25">
      <c r="A135" s="15">
        <v>44695</v>
      </c>
      <c r="B135" s="16">
        <v>11</v>
      </c>
      <c r="C135" s="16">
        <v>23.7</v>
      </c>
      <c r="D135" s="16">
        <v>17.399999999999999</v>
      </c>
      <c r="E135" s="16">
        <v>0</v>
      </c>
      <c r="F135" s="16">
        <v>1.6</v>
      </c>
      <c r="G135" s="16">
        <v>943</v>
      </c>
      <c r="H135" s="17">
        <v>13.53</v>
      </c>
    </row>
    <row r="136" spans="1:8" x14ac:dyDescent="0.25">
      <c r="A136" s="12">
        <v>44696</v>
      </c>
      <c r="B136" s="13">
        <v>8.6999999999999993</v>
      </c>
      <c r="C136" s="13">
        <v>26.9</v>
      </c>
      <c r="D136" s="13">
        <v>18.5</v>
      </c>
      <c r="E136" s="13">
        <v>0</v>
      </c>
      <c r="F136" s="13">
        <v>1.63</v>
      </c>
      <c r="G136" s="13">
        <v>940.5</v>
      </c>
      <c r="H136" s="14">
        <v>13.73</v>
      </c>
    </row>
    <row r="137" spans="1:8" x14ac:dyDescent="0.25">
      <c r="A137" s="15">
        <v>44697</v>
      </c>
      <c r="B137" s="16">
        <v>12.5</v>
      </c>
      <c r="C137" s="16">
        <v>23.1</v>
      </c>
      <c r="D137" s="16">
        <v>17.2</v>
      </c>
      <c r="E137" s="16">
        <v>7.5</v>
      </c>
      <c r="F137" s="16">
        <v>1.79</v>
      </c>
      <c r="G137" s="16">
        <v>942.3</v>
      </c>
      <c r="H137" s="17">
        <v>6.68</v>
      </c>
    </row>
    <row r="138" spans="1:8" x14ac:dyDescent="0.25">
      <c r="A138" s="12">
        <v>44698</v>
      </c>
      <c r="B138" s="13">
        <v>11.5</v>
      </c>
      <c r="C138" s="13">
        <v>24.1</v>
      </c>
      <c r="D138" s="13">
        <v>17.600000000000001</v>
      </c>
      <c r="E138" s="13">
        <v>0.1</v>
      </c>
      <c r="F138" s="13">
        <v>1.48</v>
      </c>
      <c r="G138" s="13">
        <v>944</v>
      </c>
      <c r="H138" s="14">
        <v>11.23</v>
      </c>
    </row>
    <row r="139" spans="1:8" x14ac:dyDescent="0.25">
      <c r="A139" s="15">
        <v>44699</v>
      </c>
      <c r="B139" s="16">
        <v>10.3</v>
      </c>
      <c r="C139" s="16">
        <v>27.2</v>
      </c>
      <c r="D139" s="16">
        <v>19.8</v>
      </c>
      <c r="E139" s="16">
        <v>0</v>
      </c>
      <c r="F139" s="16">
        <v>1.8</v>
      </c>
      <c r="G139" s="16">
        <v>944.6</v>
      </c>
      <c r="H139" s="17">
        <v>13.95</v>
      </c>
    </row>
    <row r="140" spans="1:8" x14ac:dyDescent="0.25">
      <c r="A140" s="12">
        <v>44700</v>
      </c>
      <c r="B140" s="13">
        <v>11.3</v>
      </c>
      <c r="C140" s="13">
        <v>28.9</v>
      </c>
      <c r="D140" s="13">
        <v>19.899999999999999</v>
      </c>
      <c r="E140" s="13">
        <v>0</v>
      </c>
      <c r="F140" s="13">
        <v>2.2999999999999998</v>
      </c>
      <c r="G140" s="13">
        <v>944.9</v>
      </c>
      <c r="H140" s="14">
        <v>11.17</v>
      </c>
    </row>
    <row r="141" spans="1:8" x14ac:dyDescent="0.25">
      <c r="A141" s="15">
        <v>44701</v>
      </c>
      <c r="B141" s="16">
        <v>12.1</v>
      </c>
      <c r="C141" s="16">
        <v>29.9</v>
      </c>
      <c r="D141" s="16">
        <v>22.3</v>
      </c>
      <c r="E141" s="16">
        <v>0</v>
      </c>
      <c r="F141" s="16">
        <v>2.34</v>
      </c>
      <c r="G141" s="16">
        <v>943.6</v>
      </c>
      <c r="H141" s="17">
        <v>13.05</v>
      </c>
    </row>
    <row r="142" spans="1:8" x14ac:dyDescent="0.25">
      <c r="A142" s="12">
        <v>44702</v>
      </c>
      <c r="B142" s="13">
        <v>13.3</v>
      </c>
      <c r="C142" s="13">
        <v>22.4</v>
      </c>
      <c r="D142" s="13">
        <v>18.600000000000001</v>
      </c>
      <c r="E142" s="13">
        <v>2.7</v>
      </c>
      <c r="F142" s="13">
        <v>1.79</v>
      </c>
      <c r="G142" s="13">
        <v>943.9</v>
      </c>
      <c r="H142" s="14">
        <v>8.08</v>
      </c>
    </row>
    <row r="143" spans="1:8" x14ac:dyDescent="0.25">
      <c r="A143" s="15">
        <v>44703</v>
      </c>
      <c r="B143" s="16">
        <v>9.6</v>
      </c>
      <c r="C143" s="16">
        <v>24.8</v>
      </c>
      <c r="D143" s="16">
        <v>17.600000000000001</v>
      </c>
      <c r="E143" s="16">
        <v>0</v>
      </c>
      <c r="F143" s="16">
        <v>1.22</v>
      </c>
      <c r="G143" s="16">
        <v>937.4</v>
      </c>
      <c r="H143" s="17">
        <v>9.3800000000000008</v>
      </c>
    </row>
    <row r="144" spans="1:8" x14ac:dyDescent="0.25">
      <c r="A144" s="12">
        <v>44704</v>
      </c>
      <c r="B144" s="13">
        <v>11.4</v>
      </c>
      <c r="C144" s="13">
        <v>25.7</v>
      </c>
      <c r="D144" s="13">
        <v>17</v>
      </c>
      <c r="E144" s="13">
        <v>7.7</v>
      </c>
      <c r="F144" s="13">
        <v>1.73</v>
      </c>
      <c r="G144" s="13">
        <v>930.1</v>
      </c>
      <c r="H144" s="14">
        <v>5.38</v>
      </c>
    </row>
    <row r="145" spans="1:8" x14ac:dyDescent="0.25">
      <c r="A145" s="15">
        <v>44705</v>
      </c>
      <c r="B145" s="16">
        <v>12.6</v>
      </c>
      <c r="C145" s="16">
        <v>16</v>
      </c>
      <c r="D145" s="16">
        <v>14.1</v>
      </c>
      <c r="E145" s="16">
        <v>11.1</v>
      </c>
      <c r="F145" s="16">
        <v>2.6</v>
      </c>
      <c r="G145" s="16">
        <v>933.1</v>
      </c>
      <c r="H145" s="17">
        <v>0</v>
      </c>
    </row>
    <row r="146" spans="1:8" x14ac:dyDescent="0.25">
      <c r="A146" s="12">
        <v>44706</v>
      </c>
      <c r="B146" s="13">
        <v>10.9</v>
      </c>
      <c r="C146" s="13">
        <v>19.8</v>
      </c>
      <c r="D146" s="13">
        <v>14.6</v>
      </c>
      <c r="E146" s="13">
        <v>5</v>
      </c>
      <c r="F146" s="13">
        <v>1.3</v>
      </c>
      <c r="G146" s="13">
        <v>940</v>
      </c>
      <c r="H146" s="14">
        <v>6.9</v>
      </c>
    </row>
    <row r="147" spans="1:8" x14ac:dyDescent="0.25">
      <c r="A147" s="15">
        <v>44707</v>
      </c>
      <c r="B147" s="16">
        <v>9.6</v>
      </c>
      <c r="C147" s="16">
        <v>21.7</v>
      </c>
      <c r="D147" s="16">
        <v>15.8</v>
      </c>
      <c r="E147" s="16">
        <v>0</v>
      </c>
      <c r="F147" s="16">
        <v>1.85</v>
      </c>
      <c r="G147" s="16">
        <v>945.6</v>
      </c>
      <c r="H147" s="17">
        <v>10.8</v>
      </c>
    </row>
    <row r="148" spans="1:8" x14ac:dyDescent="0.25">
      <c r="A148" s="12">
        <v>44708</v>
      </c>
      <c r="B148" s="13">
        <v>10.199999999999999</v>
      </c>
      <c r="C148" s="13">
        <v>22.8</v>
      </c>
      <c r="D148" s="13">
        <v>16.7</v>
      </c>
      <c r="E148" s="13">
        <v>0</v>
      </c>
      <c r="F148" s="13">
        <v>2.88</v>
      </c>
      <c r="G148" s="13">
        <v>944.1</v>
      </c>
      <c r="H148" s="14">
        <v>11.73</v>
      </c>
    </row>
    <row r="149" spans="1:8" x14ac:dyDescent="0.25">
      <c r="A149" s="15">
        <v>44709</v>
      </c>
      <c r="B149" s="16">
        <v>7.8</v>
      </c>
      <c r="C149" s="16">
        <v>17.399999999999999</v>
      </c>
      <c r="D149" s="16">
        <v>13.5</v>
      </c>
      <c r="E149" s="16">
        <v>0</v>
      </c>
      <c r="F149" s="16">
        <v>1.86</v>
      </c>
      <c r="G149" s="16">
        <v>940.4</v>
      </c>
      <c r="H149" s="17">
        <v>9.6999999999999993</v>
      </c>
    </row>
    <row r="150" spans="1:8" x14ac:dyDescent="0.25">
      <c r="A150" s="12">
        <v>44710</v>
      </c>
      <c r="B150" s="13">
        <v>6.2</v>
      </c>
      <c r="C150" s="13">
        <v>14.9</v>
      </c>
      <c r="D150" s="13">
        <v>10.1</v>
      </c>
      <c r="E150" s="13">
        <v>0.4</v>
      </c>
      <c r="F150" s="13">
        <v>1.77</v>
      </c>
      <c r="G150" s="13">
        <v>933.8</v>
      </c>
      <c r="H150" s="14">
        <v>6.17</v>
      </c>
    </row>
    <row r="151" spans="1:8" x14ac:dyDescent="0.25">
      <c r="A151" s="15">
        <v>44711</v>
      </c>
      <c r="B151" s="16">
        <v>4.8</v>
      </c>
      <c r="C151" s="16">
        <v>18.3</v>
      </c>
      <c r="D151" s="16">
        <v>12.1</v>
      </c>
      <c r="E151" s="16">
        <v>0</v>
      </c>
      <c r="F151" s="16">
        <v>1.7</v>
      </c>
      <c r="G151" s="16">
        <v>933.5</v>
      </c>
      <c r="H151" s="17">
        <v>13.13</v>
      </c>
    </row>
    <row r="152" spans="1:8" x14ac:dyDescent="0.25">
      <c r="A152" s="12">
        <v>44712</v>
      </c>
      <c r="B152" s="13">
        <v>6.9</v>
      </c>
      <c r="C152" s="13">
        <v>21.3</v>
      </c>
      <c r="D152" s="13">
        <v>14</v>
      </c>
      <c r="E152" s="13">
        <v>0.8</v>
      </c>
      <c r="F152" s="13">
        <v>2.76</v>
      </c>
      <c r="G152" s="13">
        <v>935.9</v>
      </c>
      <c r="H152" s="14">
        <v>4.7</v>
      </c>
    </row>
    <row r="153" spans="1:8" x14ac:dyDescent="0.25">
      <c r="A153" s="15">
        <v>44713</v>
      </c>
      <c r="B153" s="16">
        <v>10.5</v>
      </c>
      <c r="C153" s="16">
        <v>20.5</v>
      </c>
      <c r="D153" s="16">
        <v>14.8</v>
      </c>
      <c r="E153" s="16">
        <v>3</v>
      </c>
      <c r="F153" s="16">
        <v>2.2799999999999998</v>
      </c>
      <c r="G153" s="16">
        <v>939.1</v>
      </c>
      <c r="H153" s="17">
        <v>3.9</v>
      </c>
    </row>
    <row r="154" spans="1:8" x14ac:dyDescent="0.25">
      <c r="A154" s="12">
        <v>44714</v>
      </c>
      <c r="B154" s="13">
        <v>11.9</v>
      </c>
      <c r="C154" s="13">
        <v>22.7</v>
      </c>
      <c r="D154" s="13">
        <v>16.8</v>
      </c>
      <c r="E154" s="13">
        <v>0</v>
      </c>
      <c r="F154" s="13">
        <v>1.52</v>
      </c>
      <c r="G154" s="13">
        <v>940.9</v>
      </c>
      <c r="H154" s="14">
        <v>7.27</v>
      </c>
    </row>
    <row r="155" spans="1:8" x14ac:dyDescent="0.25">
      <c r="A155" s="15">
        <v>44715</v>
      </c>
      <c r="B155" s="16">
        <v>11.5</v>
      </c>
      <c r="C155" s="16">
        <v>26.6</v>
      </c>
      <c r="D155" s="16">
        <v>17.8</v>
      </c>
      <c r="E155" s="16">
        <v>16.2</v>
      </c>
      <c r="F155" s="16">
        <v>1.41</v>
      </c>
      <c r="G155" s="16">
        <v>939.6</v>
      </c>
      <c r="H155" s="17">
        <v>5.85</v>
      </c>
    </row>
    <row r="156" spans="1:8" x14ac:dyDescent="0.25">
      <c r="A156" s="12">
        <v>44716</v>
      </c>
      <c r="B156" s="13">
        <v>12.9</v>
      </c>
      <c r="C156" s="13">
        <v>27.7</v>
      </c>
      <c r="D156" s="13">
        <v>20.3</v>
      </c>
      <c r="E156" s="13">
        <v>1.3</v>
      </c>
      <c r="F156" s="13">
        <v>1.74</v>
      </c>
      <c r="G156" s="13">
        <v>940.7</v>
      </c>
      <c r="H156" s="14">
        <v>11.12</v>
      </c>
    </row>
    <row r="157" spans="1:8" x14ac:dyDescent="0.25">
      <c r="A157" s="15">
        <v>44717</v>
      </c>
      <c r="B157" s="16">
        <v>14.9</v>
      </c>
      <c r="C157" s="16">
        <v>23.7</v>
      </c>
      <c r="D157" s="16">
        <v>18.399999999999999</v>
      </c>
      <c r="E157" s="16">
        <v>2.5</v>
      </c>
      <c r="F157" s="16">
        <v>2.35</v>
      </c>
      <c r="G157" s="16">
        <v>939.4</v>
      </c>
      <c r="H157" s="17">
        <v>2.93</v>
      </c>
    </row>
    <row r="158" spans="1:8" x14ac:dyDescent="0.25">
      <c r="A158" s="12">
        <v>44718</v>
      </c>
      <c r="B158" s="13">
        <v>11.9</v>
      </c>
      <c r="C158" s="13">
        <v>22.9</v>
      </c>
      <c r="D158" s="13">
        <v>18.3</v>
      </c>
      <c r="E158" s="13">
        <v>3.8</v>
      </c>
      <c r="F158" s="13">
        <v>2.12</v>
      </c>
      <c r="G158" s="13">
        <v>940.7</v>
      </c>
      <c r="H158" s="14">
        <v>9.58</v>
      </c>
    </row>
    <row r="159" spans="1:8" x14ac:dyDescent="0.25">
      <c r="A159" s="15">
        <v>44719</v>
      </c>
      <c r="B159" s="16">
        <v>13.7</v>
      </c>
      <c r="C159" s="16">
        <v>18.600000000000001</v>
      </c>
      <c r="D159" s="16">
        <v>15.8</v>
      </c>
      <c r="E159" s="16">
        <v>11.2</v>
      </c>
      <c r="F159" s="16">
        <v>1.59</v>
      </c>
      <c r="G159" s="16">
        <v>938.9</v>
      </c>
      <c r="H159" s="17">
        <v>1.65</v>
      </c>
    </row>
    <row r="160" spans="1:8" x14ac:dyDescent="0.25">
      <c r="A160" s="12">
        <v>44720</v>
      </c>
      <c r="B160" s="13">
        <v>9.8000000000000007</v>
      </c>
      <c r="C160" s="13">
        <v>21.8</v>
      </c>
      <c r="D160" s="13">
        <v>15.4</v>
      </c>
      <c r="E160" s="13">
        <v>1.9</v>
      </c>
      <c r="F160" s="13">
        <v>2.09</v>
      </c>
      <c r="G160" s="13">
        <v>934.9</v>
      </c>
      <c r="H160" s="14">
        <v>8.6199999999999992</v>
      </c>
    </row>
    <row r="161" spans="1:8" x14ac:dyDescent="0.25">
      <c r="A161" s="15">
        <v>44721</v>
      </c>
      <c r="B161" s="16">
        <v>11.6</v>
      </c>
      <c r="C161" s="16">
        <v>17.8</v>
      </c>
      <c r="D161" s="16">
        <v>13.9</v>
      </c>
      <c r="E161" s="16">
        <v>10</v>
      </c>
      <c r="F161" s="16">
        <v>2.27</v>
      </c>
      <c r="G161" s="16">
        <v>939.1</v>
      </c>
      <c r="H161" s="17">
        <v>3.55</v>
      </c>
    </row>
    <row r="162" spans="1:8" x14ac:dyDescent="0.25">
      <c r="A162" s="12">
        <v>44722</v>
      </c>
      <c r="B162" s="13">
        <v>8.8000000000000007</v>
      </c>
      <c r="C162" s="13">
        <v>22.2</v>
      </c>
      <c r="D162" s="13">
        <v>15.6</v>
      </c>
      <c r="E162" s="13">
        <v>0.1</v>
      </c>
      <c r="F162" s="13">
        <v>1.2</v>
      </c>
      <c r="G162" s="13">
        <v>945.8</v>
      </c>
      <c r="H162" s="14">
        <v>10.72</v>
      </c>
    </row>
    <row r="163" spans="1:8" x14ac:dyDescent="0.25">
      <c r="A163" s="15">
        <v>44723</v>
      </c>
      <c r="B163" s="16">
        <v>8.6</v>
      </c>
      <c r="C163" s="16">
        <v>26.2</v>
      </c>
      <c r="D163" s="16">
        <v>17.899999999999999</v>
      </c>
      <c r="E163" s="16">
        <v>0</v>
      </c>
      <c r="F163" s="16">
        <v>1.1200000000000001</v>
      </c>
      <c r="G163" s="16">
        <v>946</v>
      </c>
      <c r="H163" s="17">
        <v>14.6</v>
      </c>
    </row>
    <row r="164" spans="1:8" x14ac:dyDescent="0.25">
      <c r="A164" s="12">
        <v>44724</v>
      </c>
      <c r="B164" s="13">
        <v>10</v>
      </c>
      <c r="C164" s="13">
        <v>28.4</v>
      </c>
      <c r="D164" s="13">
        <v>20.399999999999999</v>
      </c>
      <c r="E164" s="13">
        <v>0.8</v>
      </c>
      <c r="F164" s="13">
        <v>1.65</v>
      </c>
      <c r="G164" s="13">
        <v>944</v>
      </c>
      <c r="H164" s="14">
        <v>13.88</v>
      </c>
    </row>
    <row r="165" spans="1:8" x14ac:dyDescent="0.25">
      <c r="A165" s="15">
        <v>44725</v>
      </c>
      <c r="B165" s="16">
        <v>13</v>
      </c>
      <c r="C165" s="16">
        <v>23.8</v>
      </c>
      <c r="D165" s="16">
        <v>18.899999999999999</v>
      </c>
      <c r="E165" s="16">
        <v>2.1</v>
      </c>
      <c r="F165" s="16">
        <v>2.0499999999999998</v>
      </c>
      <c r="G165" s="16">
        <v>943.1</v>
      </c>
      <c r="H165" s="17">
        <v>9.58</v>
      </c>
    </row>
    <row r="166" spans="1:8" x14ac:dyDescent="0.25">
      <c r="A166" s="12">
        <v>44726</v>
      </c>
      <c r="B166" s="13">
        <v>9</v>
      </c>
      <c r="C166" s="13">
        <v>25.7</v>
      </c>
      <c r="D166" s="13">
        <v>18.100000000000001</v>
      </c>
      <c r="E166" s="13">
        <v>0</v>
      </c>
      <c r="F166" s="13">
        <v>1.74</v>
      </c>
      <c r="G166" s="13">
        <v>942.7</v>
      </c>
      <c r="H166" s="14">
        <v>13.82</v>
      </c>
    </row>
    <row r="167" spans="1:8" x14ac:dyDescent="0.25">
      <c r="A167" s="15">
        <v>44727</v>
      </c>
      <c r="B167" s="16">
        <v>10.4</v>
      </c>
      <c r="C167" s="16">
        <v>30.1</v>
      </c>
      <c r="D167" s="16">
        <v>20.5</v>
      </c>
      <c r="E167" s="16">
        <v>0</v>
      </c>
      <c r="F167" s="16">
        <v>1.75</v>
      </c>
      <c r="G167" s="16">
        <v>940.5</v>
      </c>
      <c r="H167" s="17">
        <v>13.63</v>
      </c>
    </row>
    <row r="168" spans="1:8" x14ac:dyDescent="0.25">
      <c r="A168" s="12">
        <v>44728</v>
      </c>
      <c r="B168" s="13">
        <v>14.4</v>
      </c>
      <c r="C168" s="13">
        <v>29.5</v>
      </c>
      <c r="D168" s="13">
        <v>21.8</v>
      </c>
      <c r="E168" s="13">
        <v>0</v>
      </c>
      <c r="F168" s="13">
        <v>1.97</v>
      </c>
      <c r="G168" s="13">
        <v>942.4</v>
      </c>
      <c r="H168" s="14">
        <v>9.8699999999999992</v>
      </c>
    </row>
    <row r="169" spans="1:8" x14ac:dyDescent="0.25">
      <c r="A169" s="15">
        <v>44729</v>
      </c>
      <c r="B169" s="16">
        <v>11.2</v>
      </c>
      <c r="C169" s="16">
        <v>28.3</v>
      </c>
      <c r="D169" s="16">
        <v>20.399999999999999</v>
      </c>
      <c r="E169" s="16">
        <v>0</v>
      </c>
      <c r="F169" s="16">
        <v>1.38</v>
      </c>
      <c r="G169" s="16">
        <v>946.6</v>
      </c>
      <c r="H169" s="17">
        <v>14.3</v>
      </c>
    </row>
    <row r="170" spans="1:8" x14ac:dyDescent="0.25">
      <c r="A170" s="12">
        <v>44730</v>
      </c>
      <c r="B170" s="13">
        <v>11.6</v>
      </c>
      <c r="C170" s="13">
        <v>32.9</v>
      </c>
      <c r="D170" s="13">
        <v>23.1</v>
      </c>
      <c r="E170" s="13">
        <v>0</v>
      </c>
      <c r="F170" s="13">
        <v>1.39</v>
      </c>
      <c r="G170" s="13">
        <v>943</v>
      </c>
      <c r="H170" s="14">
        <v>14.15</v>
      </c>
    </row>
    <row r="171" spans="1:8" x14ac:dyDescent="0.25">
      <c r="A171" s="15">
        <v>44731</v>
      </c>
      <c r="B171" s="16">
        <v>14.6</v>
      </c>
      <c r="C171" s="16">
        <v>34.1</v>
      </c>
      <c r="D171" s="16">
        <v>25.5</v>
      </c>
      <c r="E171" s="16">
        <v>0</v>
      </c>
      <c r="F171" s="16">
        <v>1.7</v>
      </c>
      <c r="G171" s="16">
        <v>935.3</v>
      </c>
      <c r="H171" s="17">
        <v>14.22</v>
      </c>
    </row>
    <row r="172" spans="1:8" x14ac:dyDescent="0.25">
      <c r="A172" s="12">
        <v>44732</v>
      </c>
      <c r="B172" s="13">
        <v>16.2</v>
      </c>
      <c r="C172" s="13">
        <v>29.4</v>
      </c>
      <c r="D172" s="13">
        <v>23.1</v>
      </c>
      <c r="E172" s="13">
        <v>0</v>
      </c>
      <c r="F172" s="13">
        <v>3.08</v>
      </c>
      <c r="G172" s="13">
        <v>936.4</v>
      </c>
      <c r="H172" s="14">
        <v>10.48</v>
      </c>
    </row>
    <row r="173" spans="1:8" x14ac:dyDescent="0.25">
      <c r="A173" s="15">
        <v>44733</v>
      </c>
      <c r="B173" s="16">
        <v>15.1</v>
      </c>
      <c r="C173" s="16">
        <v>29.1</v>
      </c>
      <c r="D173" s="16">
        <v>21.3</v>
      </c>
      <c r="E173" s="16">
        <v>8.5</v>
      </c>
      <c r="F173" s="16">
        <v>2.23</v>
      </c>
      <c r="G173" s="16">
        <v>936.1</v>
      </c>
      <c r="H173" s="17">
        <v>10.130000000000001</v>
      </c>
    </row>
    <row r="174" spans="1:8" x14ac:dyDescent="0.25">
      <c r="A174" s="12">
        <v>44734</v>
      </c>
      <c r="B174" s="13">
        <v>16.399999999999999</v>
      </c>
      <c r="C174" s="13">
        <v>24.2</v>
      </c>
      <c r="D174" s="13">
        <v>19.5</v>
      </c>
      <c r="E174" s="13">
        <v>6.6</v>
      </c>
      <c r="F174" s="13">
        <v>1.44</v>
      </c>
      <c r="G174" s="13">
        <v>935.9</v>
      </c>
      <c r="H174" s="14">
        <v>3.23</v>
      </c>
    </row>
    <row r="175" spans="1:8" x14ac:dyDescent="0.25">
      <c r="A175" s="15">
        <v>44735</v>
      </c>
      <c r="B175" s="16">
        <v>14.5</v>
      </c>
      <c r="C175" s="16">
        <v>29.9</v>
      </c>
      <c r="D175" s="16">
        <v>21.9</v>
      </c>
      <c r="E175" s="16">
        <v>7.1</v>
      </c>
      <c r="F175" s="16">
        <v>1.85</v>
      </c>
      <c r="G175" s="16">
        <v>936.1</v>
      </c>
      <c r="H175" s="17">
        <v>13.15</v>
      </c>
    </row>
    <row r="176" spans="1:8" x14ac:dyDescent="0.25">
      <c r="A176" s="12">
        <v>44736</v>
      </c>
      <c r="B176" s="13">
        <v>14.9</v>
      </c>
      <c r="C176" s="13">
        <v>22</v>
      </c>
      <c r="D176" s="13">
        <v>17.7</v>
      </c>
      <c r="E176" s="13">
        <v>8.6</v>
      </c>
      <c r="F176" s="13">
        <v>1.95</v>
      </c>
      <c r="G176" s="13">
        <v>935.4</v>
      </c>
      <c r="H176" s="14">
        <v>2.0699999999999998</v>
      </c>
    </row>
    <row r="177" spans="1:8" x14ac:dyDescent="0.25">
      <c r="A177" s="15">
        <v>44737</v>
      </c>
      <c r="B177" s="16">
        <v>11.2</v>
      </c>
      <c r="C177" s="16">
        <v>26.5</v>
      </c>
      <c r="D177" s="16">
        <v>19.600000000000001</v>
      </c>
      <c r="E177" s="16">
        <v>0</v>
      </c>
      <c r="F177" s="16">
        <v>1.29</v>
      </c>
      <c r="G177" s="16">
        <v>937.4</v>
      </c>
      <c r="H177" s="17">
        <v>14.62</v>
      </c>
    </row>
    <row r="178" spans="1:8" x14ac:dyDescent="0.25">
      <c r="A178" s="12">
        <v>44738</v>
      </c>
      <c r="B178" s="13">
        <v>15.7</v>
      </c>
      <c r="C178" s="13">
        <v>30.2</v>
      </c>
      <c r="D178" s="13">
        <v>23.9</v>
      </c>
      <c r="E178" s="13">
        <v>0</v>
      </c>
      <c r="F178" s="13">
        <v>2.13</v>
      </c>
      <c r="G178" s="13">
        <v>937.1</v>
      </c>
      <c r="H178" s="14">
        <v>13.1</v>
      </c>
    </row>
    <row r="179" spans="1:8" x14ac:dyDescent="0.25">
      <c r="A179" s="15">
        <v>44739</v>
      </c>
      <c r="B179" s="16">
        <v>15.3</v>
      </c>
      <c r="C179" s="16">
        <v>25.8</v>
      </c>
      <c r="D179" s="16">
        <v>20.3</v>
      </c>
      <c r="E179" s="16">
        <v>7.5</v>
      </c>
      <c r="F179" s="16">
        <v>1.98</v>
      </c>
      <c r="G179" s="16">
        <v>939.9</v>
      </c>
      <c r="H179" s="17">
        <v>6.03</v>
      </c>
    </row>
    <row r="180" spans="1:8" x14ac:dyDescent="0.25">
      <c r="A180" s="12">
        <v>44740</v>
      </c>
      <c r="B180" s="13">
        <v>14.5</v>
      </c>
      <c r="C180" s="13">
        <v>21.6</v>
      </c>
      <c r="D180" s="13">
        <v>18.3</v>
      </c>
      <c r="E180" s="13">
        <v>0</v>
      </c>
      <c r="F180" s="13">
        <v>1.7</v>
      </c>
      <c r="G180" s="13">
        <v>941.6</v>
      </c>
      <c r="H180" s="14">
        <v>2.33</v>
      </c>
    </row>
    <row r="181" spans="1:8" x14ac:dyDescent="0.25">
      <c r="A181" s="15">
        <v>44741</v>
      </c>
      <c r="B181" s="16">
        <v>14.5</v>
      </c>
      <c r="C181" s="16">
        <v>26.4</v>
      </c>
      <c r="D181" s="16">
        <v>20</v>
      </c>
      <c r="E181" s="16">
        <v>0</v>
      </c>
      <c r="F181" s="16">
        <v>1.43</v>
      </c>
      <c r="G181" s="16">
        <v>937.7</v>
      </c>
      <c r="H181" s="17">
        <v>7.35</v>
      </c>
    </row>
    <row r="182" spans="1:8" x14ac:dyDescent="0.25">
      <c r="A182" s="12">
        <v>44742</v>
      </c>
      <c r="B182" s="13">
        <v>13.4</v>
      </c>
      <c r="C182" s="13">
        <v>28.5</v>
      </c>
      <c r="D182" s="13">
        <v>21.6</v>
      </c>
      <c r="E182" s="13">
        <v>8.5</v>
      </c>
      <c r="F182" s="13">
        <v>1.66</v>
      </c>
      <c r="G182" s="13">
        <v>935.8</v>
      </c>
      <c r="H182" s="14">
        <v>10</v>
      </c>
    </row>
    <row r="183" spans="1:8" x14ac:dyDescent="0.25">
      <c r="A183" s="15">
        <v>44743</v>
      </c>
      <c r="B183" s="16">
        <v>11.4</v>
      </c>
      <c r="C183" s="16">
        <v>18.8</v>
      </c>
      <c r="D183" s="16">
        <v>14.9</v>
      </c>
      <c r="E183" s="16">
        <v>25</v>
      </c>
      <c r="F183" s="16">
        <v>2.2200000000000002</v>
      </c>
      <c r="G183" s="16">
        <v>942.6</v>
      </c>
      <c r="H183" s="17">
        <v>3.32</v>
      </c>
    </row>
    <row r="184" spans="1:8" x14ac:dyDescent="0.25">
      <c r="A184" s="12">
        <v>44744</v>
      </c>
      <c r="B184" s="13">
        <v>9.1999999999999993</v>
      </c>
      <c r="C184" s="13">
        <v>26.1</v>
      </c>
      <c r="D184" s="13">
        <v>18.3</v>
      </c>
      <c r="E184" s="13">
        <v>0</v>
      </c>
      <c r="F184" s="13">
        <v>1.8</v>
      </c>
      <c r="G184" s="13">
        <v>943.8</v>
      </c>
      <c r="H184" s="14">
        <v>14.6</v>
      </c>
    </row>
    <row r="185" spans="1:8" x14ac:dyDescent="0.25">
      <c r="A185" s="15">
        <v>44745</v>
      </c>
      <c r="B185" s="16">
        <v>12.6</v>
      </c>
      <c r="C185" s="16">
        <v>28.5</v>
      </c>
      <c r="D185" s="16">
        <v>21.6</v>
      </c>
      <c r="E185" s="16">
        <v>6.6</v>
      </c>
      <c r="F185" s="16">
        <v>1.78</v>
      </c>
      <c r="G185" s="16">
        <v>942.4</v>
      </c>
      <c r="H185" s="17">
        <v>14.03</v>
      </c>
    </row>
    <row r="186" spans="1:8" x14ac:dyDescent="0.25">
      <c r="A186" s="12">
        <v>44746</v>
      </c>
      <c r="B186" s="13">
        <v>15.2</v>
      </c>
      <c r="C186" s="13">
        <v>26.6</v>
      </c>
      <c r="D186" s="13">
        <v>19.7</v>
      </c>
      <c r="E186" s="13">
        <v>6.2</v>
      </c>
      <c r="F186" s="13">
        <v>1.5</v>
      </c>
      <c r="G186" s="13">
        <v>942.3</v>
      </c>
      <c r="H186" s="14">
        <v>4.2</v>
      </c>
    </row>
    <row r="187" spans="1:8" x14ac:dyDescent="0.25">
      <c r="A187" s="15">
        <v>44747</v>
      </c>
      <c r="B187" s="16">
        <v>14.7</v>
      </c>
      <c r="C187" s="16">
        <v>25.3</v>
      </c>
      <c r="D187" s="16">
        <v>19.899999999999999</v>
      </c>
      <c r="E187" s="16">
        <v>0</v>
      </c>
      <c r="F187" s="16">
        <v>1.45</v>
      </c>
      <c r="G187" s="16">
        <v>943.6</v>
      </c>
      <c r="H187" s="17">
        <v>8.98</v>
      </c>
    </row>
    <row r="188" spans="1:8" x14ac:dyDescent="0.25">
      <c r="A188" s="12">
        <v>44748</v>
      </c>
      <c r="B188" s="13">
        <v>11.2</v>
      </c>
      <c r="C188" s="13">
        <v>24.9</v>
      </c>
      <c r="D188" s="13">
        <v>18.600000000000001</v>
      </c>
      <c r="E188" s="13">
        <v>0</v>
      </c>
      <c r="F188" s="13">
        <v>1.52</v>
      </c>
      <c r="G188" s="13">
        <v>945</v>
      </c>
      <c r="H188" s="14">
        <v>10.1</v>
      </c>
    </row>
    <row r="189" spans="1:8" x14ac:dyDescent="0.25">
      <c r="A189" s="15">
        <v>44749</v>
      </c>
      <c r="B189" s="16">
        <v>11.2</v>
      </c>
      <c r="C189" s="16">
        <v>20.8</v>
      </c>
      <c r="D189" s="16">
        <v>16.7</v>
      </c>
      <c r="E189" s="16">
        <v>0</v>
      </c>
      <c r="F189" s="16">
        <v>1.79</v>
      </c>
      <c r="G189" s="16">
        <v>945.7</v>
      </c>
      <c r="H189" s="17">
        <v>3.38</v>
      </c>
    </row>
    <row r="190" spans="1:8" x14ac:dyDescent="0.25">
      <c r="A190" s="12">
        <v>44750</v>
      </c>
      <c r="B190" s="13">
        <v>12.1</v>
      </c>
      <c r="C190" s="13">
        <v>23</v>
      </c>
      <c r="D190" s="13">
        <v>17.3</v>
      </c>
      <c r="E190" s="13">
        <v>0</v>
      </c>
      <c r="F190" s="13">
        <v>1.47</v>
      </c>
      <c r="G190" s="13">
        <v>950.4</v>
      </c>
      <c r="H190" s="14">
        <v>13.18</v>
      </c>
    </row>
    <row r="191" spans="1:8" x14ac:dyDescent="0.25">
      <c r="A191" s="15">
        <v>44751</v>
      </c>
      <c r="B191" s="16">
        <v>8.6999999999999993</v>
      </c>
      <c r="C191" s="16">
        <v>24.3</v>
      </c>
      <c r="D191" s="16">
        <v>17.600000000000001</v>
      </c>
      <c r="E191" s="16">
        <v>0</v>
      </c>
      <c r="F191" s="16">
        <v>1.2</v>
      </c>
      <c r="G191" s="16">
        <v>948.1</v>
      </c>
      <c r="H191" s="17">
        <v>11.45</v>
      </c>
    </row>
    <row r="192" spans="1:8" x14ac:dyDescent="0.25">
      <c r="A192" s="12">
        <v>44752</v>
      </c>
      <c r="B192" s="13">
        <v>13.9</v>
      </c>
      <c r="C192" s="13">
        <v>22.6</v>
      </c>
      <c r="D192" s="13">
        <v>17.8</v>
      </c>
      <c r="E192" s="13">
        <v>0</v>
      </c>
      <c r="F192" s="13">
        <v>1.76</v>
      </c>
      <c r="G192" s="13">
        <v>945.1</v>
      </c>
      <c r="H192" s="14">
        <v>4.3499999999999996</v>
      </c>
    </row>
    <row r="193" spans="1:8" x14ac:dyDescent="0.25">
      <c r="A193" s="15">
        <v>44753</v>
      </c>
      <c r="B193" s="16">
        <v>9.1</v>
      </c>
      <c r="C193" s="16">
        <v>23.5</v>
      </c>
      <c r="D193" s="16">
        <v>17.3</v>
      </c>
      <c r="E193" s="16">
        <v>0</v>
      </c>
      <c r="F193" s="16">
        <v>1.95</v>
      </c>
      <c r="G193" s="16">
        <v>945.1</v>
      </c>
      <c r="H193" s="17">
        <v>14.17</v>
      </c>
    </row>
    <row r="194" spans="1:8" x14ac:dyDescent="0.25">
      <c r="A194" s="12">
        <v>44754</v>
      </c>
      <c r="B194" s="13">
        <v>10.199999999999999</v>
      </c>
      <c r="C194" s="13">
        <v>25.8</v>
      </c>
      <c r="D194" s="13">
        <v>19</v>
      </c>
      <c r="E194" s="13">
        <v>0</v>
      </c>
      <c r="F194" s="13">
        <v>1.73</v>
      </c>
      <c r="G194" s="13">
        <v>946.5</v>
      </c>
      <c r="H194" s="14">
        <v>14.37</v>
      </c>
    </row>
    <row r="195" spans="1:8" x14ac:dyDescent="0.25">
      <c r="A195" s="15">
        <v>44755</v>
      </c>
      <c r="B195" s="16">
        <v>10.199999999999999</v>
      </c>
      <c r="C195" s="16">
        <v>30.6</v>
      </c>
      <c r="D195" s="16">
        <v>21.2</v>
      </c>
      <c r="E195" s="16">
        <v>0</v>
      </c>
      <c r="F195" s="16">
        <v>1.34</v>
      </c>
      <c r="G195" s="16">
        <v>945.4</v>
      </c>
      <c r="H195" s="17">
        <v>10.77</v>
      </c>
    </row>
    <row r="196" spans="1:8" x14ac:dyDescent="0.25">
      <c r="A196" s="12">
        <v>44756</v>
      </c>
      <c r="B196" s="13">
        <v>15.1</v>
      </c>
      <c r="C196" s="13">
        <v>31.3</v>
      </c>
      <c r="D196" s="13">
        <v>24</v>
      </c>
      <c r="E196" s="13">
        <v>0</v>
      </c>
      <c r="F196" s="13">
        <v>2.66</v>
      </c>
      <c r="G196" s="13">
        <v>941.9</v>
      </c>
      <c r="H196" s="14">
        <v>12.23</v>
      </c>
    </row>
    <row r="197" spans="1:8" x14ac:dyDescent="0.25">
      <c r="A197" s="15">
        <v>44757</v>
      </c>
      <c r="B197" s="16">
        <v>16.3</v>
      </c>
      <c r="C197" s="16">
        <v>26.9</v>
      </c>
      <c r="D197" s="16">
        <v>21.3</v>
      </c>
      <c r="E197" s="16">
        <v>0</v>
      </c>
      <c r="F197" s="16">
        <v>1.7</v>
      </c>
      <c r="G197" s="16">
        <v>942.4</v>
      </c>
      <c r="H197" s="17">
        <v>11.42</v>
      </c>
    </row>
    <row r="198" spans="1:8" x14ac:dyDescent="0.25">
      <c r="A198" s="12">
        <v>44758</v>
      </c>
      <c r="B198" s="13">
        <v>11.3</v>
      </c>
      <c r="C198" s="13">
        <v>26.7</v>
      </c>
      <c r="D198" s="13">
        <v>19.5</v>
      </c>
      <c r="E198" s="13">
        <v>0</v>
      </c>
      <c r="F198" s="13">
        <v>1.78</v>
      </c>
      <c r="G198" s="13">
        <v>944.5</v>
      </c>
      <c r="H198" s="14">
        <v>14.25</v>
      </c>
    </row>
    <row r="199" spans="1:8" x14ac:dyDescent="0.25">
      <c r="A199" s="15">
        <v>44759</v>
      </c>
      <c r="B199" s="16">
        <v>11</v>
      </c>
      <c r="C199" s="16">
        <v>29</v>
      </c>
      <c r="D199" s="16">
        <v>20.8</v>
      </c>
      <c r="E199" s="16">
        <v>0</v>
      </c>
      <c r="F199" s="16">
        <v>2</v>
      </c>
      <c r="G199" s="16">
        <v>947</v>
      </c>
      <c r="H199" s="17">
        <v>14.18</v>
      </c>
    </row>
    <row r="200" spans="1:8" x14ac:dyDescent="0.25">
      <c r="A200" s="12">
        <v>44760</v>
      </c>
      <c r="B200" s="13">
        <v>11</v>
      </c>
      <c r="C200" s="13">
        <v>31.2</v>
      </c>
      <c r="D200" s="13">
        <v>22</v>
      </c>
      <c r="E200" s="13">
        <v>0</v>
      </c>
      <c r="F200" s="13">
        <v>1.53</v>
      </c>
      <c r="G200" s="13">
        <v>946.3</v>
      </c>
      <c r="H200" s="14">
        <v>14</v>
      </c>
    </row>
    <row r="201" spans="1:8" x14ac:dyDescent="0.25">
      <c r="A201" s="15">
        <v>44761</v>
      </c>
      <c r="B201" s="16">
        <v>12.3</v>
      </c>
      <c r="C201" s="16">
        <v>35</v>
      </c>
      <c r="D201" s="16">
        <v>24.5</v>
      </c>
      <c r="E201" s="16">
        <v>0</v>
      </c>
      <c r="F201" s="16">
        <v>1.55</v>
      </c>
      <c r="G201" s="16">
        <v>942.4</v>
      </c>
      <c r="H201" s="17">
        <v>14.13</v>
      </c>
    </row>
    <row r="202" spans="1:8" x14ac:dyDescent="0.25">
      <c r="A202" s="12">
        <v>44762</v>
      </c>
      <c r="B202" s="13">
        <v>14.7</v>
      </c>
      <c r="C202" s="13">
        <v>32.799999999999997</v>
      </c>
      <c r="D202" s="13">
        <v>23.5</v>
      </c>
      <c r="E202" s="13">
        <v>3.8</v>
      </c>
      <c r="F202" s="13">
        <v>2.06</v>
      </c>
      <c r="G202" s="13">
        <v>941.7</v>
      </c>
      <c r="H202" s="14">
        <v>9.57</v>
      </c>
    </row>
    <row r="203" spans="1:8" x14ac:dyDescent="0.25">
      <c r="A203" s="15">
        <v>44763</v>
      </c>
      <c r="B203" s="16">
        <v>16.899999999999999</v>
      </c>
      <c r="C203" s="16">
        <v>27.2</v>
      </c>
      <c r="D203" s="16">
        <v>21.9</v>
      </c>
      <c r="E203" s="16">
        <v>0</v>
      </c>
      <c r="F203" s="16">
        <v>2.02</v>
      </c>
      <c r="G203" s="16">
        <v>944.4</v>
      </c>
      <c r="H203" s="17">
        <v>8.1199999999999992</v>
      </c>
    </row>
    <row r="204" spans="1:8" x14ac:dyDescent="0.25">
      <c r="A204" s="12">
        <v>44764</v>
      </c>
      <c r="B204" s="13">
        <v>13.7</v>
      </c>
      <c r="C204" s="13">
        <v>32.5</v>
      </c>
      <c r="D204" s="13">
        <v>24.1</v>
      </c>
      <c r="E204" s="13">
        <v>0</v>
      </c>
      <c r="F204" s="13">
        <v>1.64</v>
      </c>
      <c r="G204" s="13">
        <v>941.4</v>
      </c>
      <c r="H204" s="14">
        <v>13.65</v>
      </c>
    </row>
    <row r="205" spans="1:8" x14ac:dyDescent="0.25">
      <c r="A205" s="15">
        <v>44765</v>
      </c>
      <c r="B205" s="16">
        <v>16.899999999999999</v>
      </c>
      <c r="C205" s="16">
        <v>25.3</v>
      </c>
      <c r="D205" s="16">
        <v>20.3</v>
      </c>
      <c r="E205" s="16">
        <v>22.9</v>
      </c>
      <c r="F205" s="16">
        <v>2.12</v>
      </c>
      <c r="G205" s="16">
        <v>942.4</v>
      </c>
      <c r="H205" s="17">
        <v>5.17</v>
      </c>
    </row>
    <row r="206" spans="1:8" x14ac:dyDescent="0.25">
      <c r="A206" s="12">
        <v>44766</v>
      </c>
      <c r="B206" s="13">
        <v>16</v>
      </c>
      <c r="C206" s="13">
        <v>29.9</v>
      </c>
      <c r="D206" s="13">
        <v>22.8</v>
      </c>
      <c r="E206" s="13">
        <v>0</v>
      </c>
      <c r="F206" s="13">
        <v>1.1299999999999999</v>
      </c>
      <c r="G206" s="13">
        <v>942</v>
      </c>
      <c r="H206" s="14">
        <v>13.55</v>
      </c>
    </row>
    <row r="207" spans="1:8" x14ac:dyDescent="0.25">
      <c r="A207" s="15">
        <v>44767</v>
      </c>
      <c r="B207" s="16">
        <v>15.4</v>
      </c>
      <c r="C207" s="16">
        <v>32.1</v>
      </c>
      <c r="D207" s="16">
        <v>24.5</v>
      </c>
      <c r="E207" s="16">
        <v>0.5</v>
      </c>
      <c r="F207" s="16">
        <v>2.3199999999999998</v>
      </c>
      <c r="G207" s="16">
        <v>937.6</v>
      </c>
      <c r="H207" s="17">
        <v>11.95</v>
      </c>
    </row>
    <row r="208" spans="1:8" x14ac:dyDescent="0.25">
      <c r="A208" s="12">
        <v>44768</v>
      </c>
      <c r="B208" s="13">
        <v>17.7</v>
      </c>
      <c r="C208" s="13">
        <v>25.8</v>
      </c>
      <c r="D208" s="13">
        <v>21.1</v>
      </c>
      <c r="E208" s="13">
        <v>7.4</v>
      </c>
      <c r="F208" s="13">
        <v>1.95</v>
      </c>
      <c r="G208" s="13">
        <v>939.5</v>
      </c>
      <c r="H208" s="14">
        <v>5.43</v>
      </c>
    </row>
    <row r="209" spans="1:8" x14ac:dyDescent="0.25">
      <c r="A209" s="15">
        <v>44769</v>
      </c>
      <c r="B209" s="16">
        <v>14.7</v>
      </c>
      <c r="C209" s="16">
        <v>26</v>
      </c>
      <c r="D209" s="16">
        <v>20.2</v>
      </c>
      <c r="E209" s="16">
        <v>0</v>
      </c>
      <c r="F209" s="16">
        <v>1.44</v>
      </c>
      <c r="G209" s="16">
        <v>938.6</v>
      </c>
      <c r="H209" s="17">
        <v>9.23</v>
      </c>
    </row>
    <row r="210" spans="1:8" x14ac:dyDescent="0.25">
      <c r="A210" s="12">
        <v>44770</v>
      </c>
      <c r="B210" s="13">
        <v>13.9</v>
      </c>
      <c r="C210" s="13">
        <v>28.6</v>
      </c>
      <c r="D210" s="13">
        <v>21</v>
      </c>
      <c r="E210" s="13">
        <v>0.7</v>
      </c>
      <c r="F210" s="13">
        <v>1.96</v>
      </c>
      <c r="G210" s="13">
        <v>937.5</v>
      </c>
      <c r="H210" s="14">
        <v>12</v>
      </c>
    </row>
    <row r="211" spans="1:8" x14ac:dyDescent="0.25">
      <c r="A211" s="15">
        <v>44771</v>
      </c>
      <c r="B211" s="16">
        <v>14</v>
      </c>
      <c r="C211" s="16">
        <v>23.3</v>
      </c>
      <c r="D211" s="16">
        <v>18.3</v>
      </c>
      <c r="E211" s="16">
        <v>9.8000000000000007</v>
      </c>
      <c r="F211" s="16">
        <v>1.93</v>
      </c>
      <c r="G211" s="16">
        <v>939.9</v>
      </c>
      <c r="H211" s="17">
        <v>2.23</v>
      </c>
    </row>
    <row r="212" spans="1:8" x14ac:dyDescent="0.25">
      <c r="A212" s="12">
        <v>44772</v>
      </c>
      <c r="B212" s="13">
        <v>15.5</v>
      </c>
      <c r="C212" s="13">
        <v>24.8</v>
      </c>
      <c r="D212" s="13">
        <v>19.899999999999999</v>
      </c>
      <c r="E212" s="13">
        <v>0.5</v>
      </c>
      <c r="F212" s="13">
        <v>2.38</v>
      </c>
      <c r="G212" s="13">
        <v>942.2</v>
      </c>
      <c r="H212" s="14">
        <v>9.2200000000000006</v>
      </c>
    </row>
    <row r="213" spans="1:8" x14ac:dyDescent="0.25">
      <c r="A213" s="15">
        <v>44773</v>
      </c>
      <c r="B213" s="16">
        <v>14.1</v>
      </c>
      <c r="C213" s="16">
        <v>28.2</v>
      </c>
      <c r="D213" s="16">
        <v>21.5</v>
      </c>
      <c r="E213" s="16">
        <v>0</v>
      </c>
      <c r="F213" s="16">
        <v>2.1</v>
      </c>
      <c r="G213" s="16">
        <v>942</v>
      </c>
      <c r="H213" s="17">
        <v>9.65</v>
      </c>
    </row>
    <row r="214" spans="1:8" x14ac:dyDescent="0.25">
      <c r="A214" s="12">
        <v>44774</v>
      </c>
      <c r="B214" s="13">
        <v>15</v>
      </c>
      <c r="C214" s="13">
        <v>29.3</v>
      </c>
      <c r="D214" s="13">
        <v>21.7</v>
      </c>
      <c r="E214" s="13">
        <v>4.5</v>
      </c>
      <c r="F214" s="13">
        <v>1.76</v>
      </c>
      <c r="G214" s="13">
        <v>941.3</v>
      </c>
      <c r="H214" s="14">
        <v>10.07</v>
      </c>
    </row>
    <row r="215" spans="1:8" x14ac:dyDescent="0.25">
      <c r="A215" s="15">
        <v>44775</v>
      </c>
      <c r="B215" s="16">
        <v>14.5</v>
      </c>
      <c r="C215" s="16">
        <v>28.5</v>
      </c>
      <c r="D215" s="16">
        <v>21.3</v>
      </c>
      <c r="E215" s="16">
        <v>0</v>
      </c>
      <c r="F215" s="16">
        <v>1.3</v>
      </c>
      <c r="G215" s="16">
        <v>941.8</v>
      </c>
      <c r="H215" s="17">
        <v>13.02</v>
      </c>
    </row>
    <row r="216" spans="1:8" x14ac:dyDescent="0.25">
      <c r="A216" s="12">
        <v>44776</v>
      </c>
      <c r="B216" s="13">
        <v>14.2</v>
      </c>
      <c r="C216" s="13">
        <v>32.1</v>
      </c>
      <c r="D216" s="13">
        <v>23.2</v>
      </c>
      <c r="E216" s="13">
        <v>0</v>
      </c>
      <c r="F216" s="13">
        <v>1.26</v>
      </c>
      <c r="G216" s="13">
        <v>940.2</v>
      </c>
      <c r="H216" s="14">
        <v>13.85</v>
      </c>
    </row>
    <row r="217" spans="1:8" x14ac:dyDescent="0.25">
      <c r="A217" s="15">
        <v>44777</v>
      </c>
      <c r="B217" s="16">
        <v>14.8</v>
      </c>
      <c r="C217" s="16">
        <v>35.299999999999997</v>
      </c>
      <c r="D217" s="16">
        <v>24.7</v>
      </c>
      <c r="E217" s="16">
        <v>0</v>
      </c>
      <c r="F217" s="16">
        <v>1.63</v>
      </c>
      <c r="G217" s="16">
        <v>938.9</v>
      </c>
      <c r="H217" s="17">
        <v>13.8</v>
      </c>
    </row>
    <row r="218" spans="1:8" x14ac:dyDescent="0.25">
      <c r="A218" s="12">
        <v>44778</v>
      </c>
      <c r="B218" s="13">
        <v>17</v>
      </c>
      <c r="C218" s="13">
        <v>31.1</v>
      </c>
      <c r="D218" s="13">
        <v>23.3</v>
      </c>
      <c r="E218" s="13">
        <v>14.4</v>
      </c>
      <c r="F218" s="13">
        <v>1.97</v>
      </c>
      <c r="G218" s="13">
        <v>940</v>
      </c>
      <c r="H218" s="14">
        <v>8.83</v>
      </c>
    </row>
    <row r="219" spans="1:8" x14ac:dyDescent="0.25">
      <c r="A219" s="15">
        <v>44779</v>
      </c>
      <c r="B219" s="16">
        <v>15</v>
      </c>
      <c r="C219" s="16">
        <v>20.100000000000001</v>
      </c>
      <c r="D219" s="16">
        <v>17.5</v>
      </c>
      <c r="E219" s="16">
        <v>0.6</v>
      </c>
      <c r="F219" s="16">
        <v>2.15</v>
      </c>
      <c r="G219" s="16">
        <v>945.3</v>
      </c>
      <c r="H219" s="17">
        <v>1.73</v>
      </c>
    </row>
    <row r="220" spans="1:8" x14ac:dyDescent="0.25">
      <c r="A220" s="12">
        <v>44780</v>
      </c>
      <c r="B220" s="13">
        <v>14.2</v>
      </c>
      <c r="C220" s="13">
        <v>22.9</v>
      </c>
      <c r="D220" s="13">
        <v>18.600000000000001</v>
      </c>
      <c r="E220" s="13">
        <v>0</v>
      </c>
      <c r="F220" s="13">
        <v>2.08</v>
      </c>
      <c r="G220" s="13">
        <v>943.1</v>
      </c>
      <c r="H220" s="14">
        <v>2.73</v>
      </c>
    </row>
    <row r="221" spans="1:8" x14ac:dyDescent="0.25">
      <c r="A221" s="15">
        <v>44781</v>
      </c>
      <c r="B221" s="16">
        <v>11.4</v>
      </c>
      <c r="C221" s="16">
        <v>26.7</v>
      </c>
      <c r="D221" s="16">
        <v>19.5</v>
      </c>
      <c r="E221" s="16">
        <v>0</v>
      </c>
      <c r="F221" s="16">
        <v>2.0099999999999998</v>
      </c>
      <c r="G221" s="16">
        <v>944.1</v>
      </c>
      <c r="H221" s="17">
        <v>13.68</v>
      </c>
    </row>
    <row r="222" spans="1:8" x14ac:dyDescent="0.25">
      <c r="A222" s="12">
        <v>44782</v>
      </c>
      <c r="B222" s="13">
        <v>12.1</v>
      </c>
      <c r="C222" s="13">
        <v>27.1</v>
      </c>
      <c r="D222" s="13">
        <v>20.100000000000001</v>
      </c>
      <c r="E222" s="13">
        <v>0</v>
      </c>
      <c r="F222" s="13">
        <v>2.38</v>
      </c>
      <c r="G222" s="13">
        <v>945.6</v>
      </c>
      <c r="H222" s="14">
        <v>13.65</v>
      </c>
    </row>
    <row r="223" spans="1:8" x14ac:dyDescent="0.25">
      <c r="A223" s="15">
        <v>44783</v>
      </c>
      <c r="B223" s="16">
        <v>14.3</v>
      </c>
      <c r="C223" s="16">
        <v>27.2</v>
      </c>
      <c r="D223" s="16">
        <v>20.7</v>
      </c>
      <c r="E223" s="16">
        <v>0</v>
      </c>
      <c r="F223" s="16">
        <v>2.75</v>
      </c>
      <c r="G223" s="16">
        <v>944.4</v>
      </c>
      <c r="H223" s="17">
        <v>13.6</v>
      </c>
    </row>
    <row r="224" spans="1:8" x14ac:dyDescent="0.25">
      <c r="A224" s="12">
        <v>44784</v>
      </c>
      <c r="B224" s="13">
        <v>13.7</v>
      </c>
      <c r="C224" s="13">
        <v>27.9</v>
      </c>
      <c r="D224" s="13">
        <v>20.8</v>
      </c>
      <c r="E224" s="13">
        <v>0</v>
      </c>
      <c r="F224" s="13">
        <v>2.2400000000000002</v>
      </c>
      <c r="G224" s="13">
        <v>942.2</v>
      </c>
      <c r="H224" s="14">
        <v>13.3</v>
      </c>
    </row>
    <row r="225" spans="1:8" x14ac:dyDescent="0.25">
      <c r="A225" s="15">
        <v>44785</v>
      </c>
      <c r="B225" s="16">
        <v>12.3</v>
      </c>
      <c r="C225" s="16">
        <v>27.5</v>
      </c>
      <c r="D225" s="16">
        <v>19.899999999999999</v>
      </c>
      <c r="E225" s="16">
        <v>0</v>
      </c>
      <c r="F225" s="16">
        <v>2.5099999999999998</v>
      </c>
      <c r="G225" s="16">
        <v>940</v>
      </c>
      <c r="H225" s="17">
        <v>13.37</v>
      </c>
    </row>
    <row r="226" spans="1:8" x14ac:dyDescent="0.25">
      <c r="A226" s="12">
        <v>44786</v>
      </c>
      <c r="B226" s="13">
        <v>11.6</v>
      </c>
      <c r="C226" s="13">
        <v>27.2</v>
      </c>
      <c r="D226" s="13">
        <v>19.5</v>
      </c>
      <c r="E226" s="13">
        <v>0</v>
      </c>
      <c r="F226" s="13">
        <v>2.23</v>
      </c>
      <c r="G226" s="13">
        <v>938.3</v>
      </c>
      <c r="H226" s="14">
        <v>13.23</v>
      </c>
    </row>
    <row r="227" spans="1:8" x14ac:dyDescent="0.25">
      <c r="A227" s="15">
        <v>44787</v>
      </c>
      <c r="B227" s="16">
        <v>9.6</v>
      </c>
      <c r="C227" s="16">
        <v>29.2</v>
      </c>
      <c r="D227" s="16">
        <v>20.2</v>
      </c>
      <c r="E227" s="16">
        <v>0</v>
      </c>
      <c r="F227" s="16">
        <v>1.97</v>
      </c>
      <c r="G227" s="16">
        <v>933.2</v>
      </c>
      <c r="H227" s="17">
        <v>11.18</v>
      </c>
    </row>
    <row r="228" spans="1:8" x14ac:dyDescent="0.25">
      <c r="A228" s="12">
        <v>44788</v>
      </c>
      <c r="B228" s="13">
        <v>13.1</v>
      </c>
      <c r="C228" s="13">
        <v>27.3</v>
      </c>
      <c r="D228" s="13">
        <v>19.600000000000001</v>
      </c>
      <c r="E228" s="13">
        <v>3.4</v>
      </c>
      <c r="F228" s="13">
        <v>2.73</v>
      </c>
      <c r="G228" s="13">
        <v>932.8</v>
      </c>
      <c r="H228" s="14">
        <v>8.58</v>
      </c>
    </row>
    <row r="229" spans="1:8" x14ac:dyDescent="0.25">
      <c r="A229" s="15">
        <v>44789</v>
      </c>
      <c r="B229" s="16">
        <v>11.3</v>
      </c>
      <c r="C229" s="16">
        <v>28.5</v>
      </c>
      <c r="D229" s="16">
        <v>19.7</v>
      </c>
      <c r="E229" s="16">
        <v>0</v>
      </c>
      <c r="F229" s="16">
        <v>1.22</v>
      </c>
      <c r="G229" s="16">
        <v>934.8</v>
      </c>
      <c r="H229" s="17">
        <v>13.17</v>
      </c>
    </row>
    <row r="230" spans="1:8" x14ac:dyDescent="0.25">
      <c r="A230" s="12">
        <v>44790</v>
      </c>
      <c r="B230" s="13">
        <v>13.3</v>
      </c>
      <c r="C230" s="13">
        <v>29.7</v>
      </c>
      <c r="D230" s="13">
        <v>21.4</v>
      </c>
      <c r="E230" s="13">
        <v>0.8</v>
      </c>
      <c r="F230" s="13">
        <v>1.62</v>
      </c>
      <c r="G230" s="13">
        <v>935.2</v>
      </c>
      <c r="H230" s="14">
        <v>8.92</v>
      </c>
    </row>
    <row r="231" spans="1:8" x14ac:dyDescent="0.25">
      <c r="A231" s="15">
        <v>44791</v>
      </c>
      <c r="B231" s="16">
        <v>14.4</v>
      </c>
      <c r="C231" s="16">
        <v>23</v>
      </c>
      <c r="D231" s="16">
        <v>18.3</v>
      </c>
      <c r="E231" s="16">
        <v>27</v>
      </c>
      <c r="F231" s="16">
        <v>2.14</v>
      </c>
      <c r="G231" s="16">
        <v>935.8</v>
      </c>
      <c r="H231" s="17">
        <v>2.08</v>
      </c>
    </row>
    <row r="232" spans="1:8" x14ac:dyDescent="0.25">
      <c r="A232" s="12">
        <v>44792</v>
      </c>
      <c r="B232" s="13">
        <v>16.399999999999999</v>
      </c>
      <c r="C232" s="13">
        <v>18.2</v>
      </c>
      <c r="D232" s="13">
        <v>17.399999999999999</v>
      </c>
      <c r="E232" s="13">
        <v>52.5</v>
      </c>
      <c r="F232" s="13">
        <v>1.64</v>
      </c>
      <c r="G232" s="13">
        <v>937.3</v>
      </c>
      <c r="H232" s="14">
        <v>0</v>
      </c>
    </row>
    <row r="233" spans="1:8" x14ac:dyDescent="0.25">
      <c r="A233" s="15">
        <v>44793</v>
      </c>
      <c r="B233" s="16">
        <v>14</v>
      </c>
      <c r="C233" s="16">
        <v>22.7</v>
      </c>
      <c r="D233" s="16">
        <v>18.5</v>
      </c>
      <c r="E233" s="16">
        <v>2.5</v>
      </c>
      <c r="F233" s="16">
        <v>2.46</v>
      </c>
      <c r="G233" s="16">
        <v>941.1</v>
      </c>
      <c r="H233" s="17">
        <v>4.4000000000000004</v>
      </c>
    </row>
    <row r="234" spans="1:8" x14ac:dyDescent="0.25">
      <c r="A234" s="12">
        <v>44794</v>
      </c>
      <c r="B234" s="13">
        <v>12.6</v>
      </c>
      <c r="C234" s="13">
        <v>25.1</v>
      </c>
      <c r="D234" s="13">
        <v>18.2</v>
      </c>
      <c r="E234" s="13">
        <v>0.1</v>
      </c>
      <c r="F234" s="13">
        <v>1.1000000000000001</v>
      </c>
      <c r="G234" s="13">
        <v>939.8</v>
      </c>
      <c r="H234" s="14">
        <v>11.77</v>
      </c>
    </row>
    <row r="235" spans="1:8" x14ac:dyDescent="0.25">
      <c r="A235" s="15">
        <v>44795</v>
      </c>
      <c r="B235" s="16">
        <v>10.6</v>
      </c>
      <c r="C235" s="16">
        <v>25.8</v>
      </c>
      <c r="D235" s="16">
        <v>18.3</v>
      </c>
      <c r="E235" s="16">
        <v>0</v>
      </c>
      <c r="F235" s="16">
        <v>1.53</v>
      </c>
      <c r="G235" s="16">
        <v>430.1</v>
      </c>
      <c r="H235" s="17">
        <v>12.7</v>
      </c>
    </row>
    <row r="236" spans="1:8" x14ac:dyDescent="0.25">
      <c r="A236" s="12">
        <v>44796</v>
      </c>
      <c r="B236" s="13">
        <v>10.1</v>
      </c>
      <c r="C236" s="13">
        <v>26.9</v>
      </c>
      <c r="D236" s="13">
        <v>18.399999999999999</v>
      </c>
      <c r="E236" s="13">
        <v>0</v>
      </c>
      <c r="F236" s="13">
        <v>1.41</v>
      </c>
      <c r="G236" s="13">
        <v>0</v>
      </c>
      <c r="H236" s="14">
        <v>12.9</v>
      </c>
    </row>
    <row r="237" spans="1:8" x14ac:dyDescent="0.25">
      <c r="A237" s="15">
        <v>44797</v>
      </c>
      <c r="B237" s="16">
        <v>10.4</v>
      </c>
      <c r="C237" s="16">
        <v>27</v>
      </c>
      <c r="D237" s="16">
        <v>19.2</v>
      </c>
      <c r="E237" s="16">
        <v>0</v>
      </c>
      <c r="F237" s="16">
        <v>1.8</v>
      </c>
      <c r="G237" s="16">
        <v>0</v>
      </c>
      <c r="H237" s="17">
        <v>12.35</v>
      </c>
    </row>
    <row r="238" spans="1:8" x14ac:dyDescent="0.25">
      <c r="A238" s="12">
        <v>44798</v>
      </c>
      <c r="B238" s="13">
        <v>13.3</v>
      </c>
      <c r="C238" s="13">
        <v>28.5</v>
      </c>
      <c r="D238" s="13">
        <v>20.2</v>
      </c>
      <c r="E238" s="13">
        <v>0</v>
      </c>
      <c r="F238" s="13">
        <v>1.29</v>
      </c>
      <c r="G238" s="13">
        <v>156.5</v>
      </c>
      <c r="H238" s="14">
        <v>12.85</v>
      </c>
    </row>
    <row r="239" spans="1:8" x14ac:dyDescent="0.25">
      <c r="A239" s="15">
        <v>44799</v>
      </c>
      <c r="B239" s="16">
        <v>12.7</v>
      </c>
      <c r="C239" s="16">
        <v>28.4</v>
      </c>
      <c r="D239" s="16">
        <v>20.5</v>
      </c>
      <c r="E239" s="16">
        <v>1.8</v>
      </c>
      <c r="F239" s="16">
        <v>1.74</v>
      </c>
      <c r="G239" s="16">
        <v>585.5</v>
      </c>
      <c r="H239" s="17">
        <v>9.7200000000000006</v>
      </c>
    </row>
    <row r="240" spans="1:8" x14ac:dyDescent="0.25">
      <c r="A240" s="12">
        <v>44800</v>
      </c>
      <c r="B240" s="13">
        <v>16</v>
      </c>
      <c r="C240" s="13">
        <v>22.7</v>
      </c>
      <c r="D240" s="13">
        <v>18.3</v>
      </c>
      <c r="E240" s="13">
        <v>12.3</v>
      </c>
      <c r="F240" s="13">
        <v>1.18</v>
      </c>
      <c r="G240" s="13">
        <v>937.9</v>
      </c>
      <c r="H240" s="14">
        <v>1.6</v>
      </c>
    </row>
    <row r="241" spans="1:8" x14ac:dyDescent="0.25">
      <c r="A241" s="15">
        <v>44801</v>
      </c>
      <c r="B241" s="16">
        <v>14.4</v>
      </c>
      <c r="C241" s="16">
        <v>24.4</v>
      </c>
      <c r="D241" s="16">
        <v>18.899999999999999</v>
      </c>
      <c r="E241" s="16">
        <v>0.7</v>
      </c>
      <c r="F241" s="16">
        <v>1.45</v>
      </c>
      <c r="G241" s="16">
        <v>939.9</v>
      </c>
      <c r="H241" s="17">
        <v>7.17</v>
      </c>
    </row>
    <row r="242" spans="1:8" x14ac:dyDescent="0.25">
      <c r="A242" s="12">
        <v>44802</v>
      </c>
      <c r="B242" s="13">
        <v>12.7</v>
      </c>
      <c r="C242" s="13">
        <v>26.1</v>
      </c>
      <c r="D242" s="13">
        <v>19.399999999999999</v>
      </c>
      <c r="E242" s="13">
        <v>0</v>
      </c>
      <c r="F242" s="13">
        <v>1.62</v>
      </c>
      <c r="G242" s="13">
        <v>941.7</v>
      </c>
      <c r="H242" s="14">
        <v>11.9</v>
      </c>
    </row>
    <row r="243" spans="1:8" x14ac:dyDescent="0.25">
      <c r="A243" s="15">
        <v>44803</v>
      </c>
      <c r="B243" s="16">
        <v>11.9</v>
      </c>
      <c r="C243" s="16">
        <v>27.3</v>
      </c>
      <c r="D243" s="16">
        <v>19.899999999999999</v>
      </c>
      <c r="E243" s="16">
        <v>0</v>
      </c>
      <c r="F243" s="16">
        <v>1.37</v>
      </c>
      <c r="G243" s="16">
        <v>941</v>
      </c>
      <c r="H243" s="17">
        <v>9.8000000000000007</v>
      </c>
    </row>
    <row r="244" spans="1:8" x14ac:dyDescent="0.25">
      <c r="A244" s="12">
        <v>44804</v>
      </c>
      <c r="B244" s="13">
        <v>12.7</v>
      </c>
      <c r="C244" s="13">
        <v>20.2</v>
      </c>
      <c r="D244" s="13">
        <v>16.899999999999999</v>
      </c>
      <c r="E244" s="13">
        <v>6.2</v>
      </c>
      <c r="F244" s="13">
        <v>1.48</v>
      </c>
      <c r="G244" s="13">
        <v>941.4</v>
      </c>
      <c r="H244" s="14">
        <v>0.83</v>
      </c>
    </row>
    <row r="245" spans="1:8" x14ac:dyDescent="0.25">
      <c r="A245" s="15">
        <v>44805</v>
      </c>
      <c r="B245" s="16">
        <v>12.1</v>
      </c>
      <c r="C245" s="16">
        <v>21.5</v>
      </c>
      <c r="D245" s="16">
        <v>16.7</v>
      </c>
      <c r="E245" s="16">
        <v>0</v>
      </c>
      <c r="F245" s="16">
        <v>1.89</v>
      </c>
      <c r="G245" s="16">
        <v>940.5</v>
      </c>
      <c r="H245" s="17">
        <v>8.68</v>
      </c>
    </row>
    <row r="246" spans="1:8" x14ac:dyDescent="0.25">
      <c r="A246" s="12">
        <v>44806</v>
      </c>
      <c r="B246" s="13">
        <v>10</v>
      </c>
      <c r="C246" s="13">
        <v>24.1</v>
      </c>
      <c r="D246" s="13">
        <v>16.600000000000001</v>
      </c>
      <c r="E246" s="13">
        <v>0</v>
      </c>
      <c r="F246" s="13">
        <v>1.66</v>
      </c>
      <c r="G246" s="13">
        <v>937.6</v>
      </c>
      <c r="H246" s="14">
        <v>10.77</v>
      </c>
    </row>
    <row r="247" spans="1:8" x14ac:dyDescent="0.25">
      <c r="A247" s="15">
        <v>44807</v>
      </c>
      <c r="B247" s="16">
        <v>12.1</v>
      </c>
      <c r="C247" s="16">
        <v>22</v>
      </c>
      <c r="D247" s="16">
        <v>16.8</v>
      </c>
      <c r="E247" s="16">
        <v>2.8</v>
      </c>
      <c r="F247" s="16">
        <v>1.85</v>
      </c>
      <c r="G247" s="16">
        <v>938</v>
      </c>
      <c r="H247" s="17">
        <v>6.9</v>
      </c>
    </row>
    <row r="248" spans="1:8" x14ac:dyDescent="0.25">
      <c r="A248" s="12">
        <v>44808</v>
      </c>
      <c r="B248" s="13">
        <v>10.8</v>
      </c>
      <c r="C248" s="13">
        <v>25.9</v>
      </c>
      <c r="D248" s="13">
        <v>17.8</v>
      </c>
      <c r="E248" s="13">
        <v>0</v>
      </c>
      <c r="F248" s="13">
        <v>1.1200000000000001</v>
      </c>
      <c r="G248" s="13">
        <v>942.8</v>
      </c>
      <c r="H248" s="14">
        <v>11.67</v>
      </c>
    </row>
    <row r="249" spans="1:8" x14ac:dyDescent="0.25">
      <c r="A249" s="15">
        <v>44809</v>
      </c>
      <c r="B249" s="16">
        <v>11.1</v>
      </c>
      <c r="C249" s="16">
        <v>26.3</v>
      </c>
      <c r="D249" s="16">
        <v>18.100000000000001</v>
      </c>
      <c r="E249" s="16">
        <v>0</v>
      </c>
      <c r="F249" s="16">
        <v>1.34</v>
      </c>
      <c r="G249" s="16">
        <v>943.8</v>
      </c>
      <c r="H249" s="17">
        <v>9.77</v>
      </c>
    </row>
    <row r="250" spans="1:8" x14ac:dyDescent="0.25">
      <c r="A250" s="12">
        <v>44810</v>
      </c>
      <c r="B250" s="13">
        <v>12.7</v>
      </c>
      <c r="C250" s="13">
        <v>23</v>
      </c>
      <c r="D250" s="13">
        <v>18.2</v>
      </c>
      <c r="E250" s="13">
        <v>1.6</v>
      </c>
      <c r="F250" s="13">
        <v>1.62</v>
      </c>
      <c r="G250" s="13">
        <v>941.6</v>
      </c>
      <c r="H250" s="14">
        <v>3.65</v>
      </c>
    </row>
    <row r="251" spans="1:8" x14ac:dyDescent="0.25">
      <c r="A251" s="15">
        <v>44811</v>
      </c>
      <c r="B251" s="16">
        <v>14.5</v>
      </c>
      <c r="C251" s="16">
        <v>26.1</v>
      </c>
      <c r="D251" s="16">
        <v>19.8</v>
      </c>
      <c r="E251" s="16">
        <v>9.6999999999999993</v>
      </c>
      <c r="F251" s="16">
        <v>1.48</v>
      </c>
      <c r="G251" s="16">
        <v>938.3</v>
      </c>
      <c r="H251" s="17">
        <v>7.22</v>
      </c>
    </row>
    <row r="252" spans="1:8" x14ac:dyDescent="0.25">
      <c r="A252" s="12">
        <v>44812</v>
      </c>
      <c r="B252" s="13">
        <v>11.7</v>
      </c>
      <c r="C252" s="13">
        <v>22.1</v>
      </c>
      <c r="D252" s="13">
        <v>17.2</v>
      </c>
      <c r="E252" s="13">
        <v>18.3</v>
      </c>
      <c r="F252" s="13">
        <v>2.83</v>
      </c>
      <c r="G252" s="13">
        <v>936.7</v>
      </c>
      <c r="H252" s="14">
        <v>7.47</v>
      </c>
    </row>
    <row r="253" spans="1:8" x14ac:dyDescent="0.25">
      <c r="A253" s="15">
        <v>44813</v>
      </c>
      <c r="B253" s="16">
        <v>10.199999999999999</v>
      </c>
      <c r="C253" s="16">
        <v>20.399999999999999</v>
      </c>
      <c r="D253" s="16">
        <v>15</v>
      </c>
      <c r="E253" s="16">
        <v>4.3</v>
      </c>
      <c r="F253" s="16">
        <v>2.1</v>
      </c>
      <c r="G253" s="16">
        <v>938</v>
      </c>
      <c r="H253" s="17">
        <v>5.22</v>
      </c>
    </row>
    <row r="254" spans="1:8" x14ac:dyDescent="0.25">
      <c r="A254" s="12">
        <v>44814</v>
      </c>
      <c r="B254" s="13">
        <v>12.6</v>
      </c>
      <c r="C254" s="13">
        <v>17.8</v>
      </c>
      <c r="D254" s="13">
        <v>14.8</v>
      </c>
      <c r="E254" s="13">
        <v>5.3</v>
      </c>
      <c r="F254" s="13">
        <v>3.02</v>
      </c>
      <c r="G254" s="13">
        <v>940</v>
      </c>
      <c r="H254" s="14">
        <v>2.4500000000000002</v>
      </c>
    </row>
    <row r="255" spans="1:8" x14ac:dyDescent="0.25">
      <c r="A255" s="15">
        <v>44815</v>
      </c>
      <c r="B255" s="16">
        <v>10.199999999999999</v>
      </c>
      <c r="C255" s="16">
        <v>19.3</v>
      </c>
      <c r="D255" s="16">
        <v>15.1</v>
      </c>
      <c r="E255" s="16">
        <v>0.3</v>
      </c>
      <c r="F255" s="16">
        <v>2.15</v>
      </c>
      <c r="G255" s="16">
        <v>941.8</v>
      </c>
      <c r="H255" s="17">
        <v>2.23</v>
      </c>
    </row>
    <row r="256" spans="1:8" x14ac:dyDescent="0.25">
      <c r="A256" s="12">
        <v>44816</v>
      </c>
      <c r="B256" s="13">
        <v>7.4</v>
      </c>
      <c r="C256" s="13">
        <v>23.3</v>
      </c>
      <c r="D256" s="13">
        <v>14.8</v>
      </c>
      <c r="E256" s="13">
        <v>0.1</v>
      </c>
      <c r="F256" s="13">
        <v>1.0900000000000001</v>
      </c>
      <c r="G256" s="13">
        <v>939.1</v>
      </c>
      <c r="H256" s="14">
        <v>11.5</v>
      </c>
    </row>
    <row r="257" spans="1:8" x14ac:dyDescent="0.25">
      <c r="A257" s="15">
        <v>44817</v>
      </c>
      <c r="B257" s="16">
        <v>8.6</v>
      </c>
      <c r="C257" s="16">
        <v>26.9</v>
      </c>
      <c r="D257" s="16">
        <v>17.399999999999999</v>
      </c>
      <c r="E257" s="16">
        <v>0</v>
      </c>
      <c r="F257" s="16">
        <v>0.93</v>
      </c>
      <c r="G257" s="16">
        <v>935.4</v>
      </c>
      <c r="H257" s="17">
        <v>8.1</v>
      </c>
    </row>
    <row r="258" spans="1:8" x14ac:dyDescent="0.25">
      <c r="A258" s="12">
        <v>44818</v>
      </c>
      <c r="B258" s="13">
        <v>16.8</v>
      </c>
      <c r="C258" s="13">
        <v>23.5</v>
      </c>
      <c r="D258" s="13">
        <v>20</v>
      </c>
      <c r="E258" s="13">
        <v>2</v>
      </c>
      <c r="F258" s="13">
        <v>2.78</v>
      </c>
      <c r="G258" s="13">
        <v>932</v>
      </c>
      <c r="H258" s="14">
        <v>2.77</v>
      </c>
    </row>
    <row r="259" spans="1:8" x14ac:dyDescent="0.25">
      <c r="A259" s="15">
        <v>44819</v>
      </c>
      <c r="B259" s="16">
        <v>13.9</v>
      </c>
      <c r="C259" s="16">
        <v>19.399999999999999</v>
      </c>
      <c r="D259" s="16">
        <v>17.100000000000001</v>
      </c>
      <c r="E259" s="16">
        <v>1.8</v>
      </c>
      <c r="F259" s="16">
        <v>3.02</v>
      </c>
      <c r="G259" s="16">
        <v>932.7</v>
      </c>
      <c r="H259" s="17">
        <v>0.67</v>
      </c>
    </row>
    <row r="260" spans="1:8" x14ac:dyDescent="0.25">
      <c r="A260" s="12">
        <v>44820</v>
      </c>
      <c r="B260" s="13">
        <v>10.3</v>
      </c>
      <c r="C260" s="13">
        <v>16.100000000000001</v>
      </c>
      <c r="D260" s="13">
        <v>13</v>
      </c>
      <c r="E260" s="13">
        <v>7.7</v>
      </c>
      <c r="F260" s="13">
        <v>1.39</v>
      </c>
      <c r="G260" s="13">
        <v>934.1</v>
      </c>
      <c r="H260" s="14">
        <v>0.62</v>
      </c>
    </row>
    <row r="261" spans="1:8" x14ac:dyDescent="0.25">
      <c r="A261" s="15">
        <v>44821</v>
      </c>
      <c r="B261" s="16">
        <v>8.6999999999999993</v>
      </c>
      <c r="C261" s="16">
        <v>12.5</v>
      </c>
      <c r="D261" s="16">
        <v>10.199999999999999</v>
      </c>
      <c r="E261" s="16">
        <v>2.2000000000000002</v>
      </c>
      <c r="F261" s="16">
        <v>2.42</v>
      </c>
      <c r="G261" s="16">
        <v>937.3</v>
      </c>
      <c r="H261" s="17">
        <v>2.8</v>
      </c>
    </row>
    <row r="262" spans="1:8" x14ac:dyDescent="0.25">
      <c r="A262" s="12">
        <v>44822</v>
      </c>
      <c r="B262" s="13">
        <v>8.8000000000000007</v>
      </c>
      <c r="C262" s="13">
        <v>14.4</v>
      </c>
      <c r="D262" s="13">
        <v>11.1</v>
      </c>
      <c r="E262" s="13">
        <v>0.5</v>
      </c>
      <c r="F262" s="13">
        <v>3.42</v>
      </c>
      <c r="G262" s="13">
        <v>939.5</v>
      </c>
      <c r="H262" s="14">
        <v>1.23</v>
      </c>
    </row>
    <row r="263" spans="1:8" x14ac:dyDescent="0.25">
      <c r="A263" s="15">
        <v>44823</v>
      </c>
      <c r="B263" s="16">
        <v>6.9</v>
      </c>
      <c r="C263" s="16">
        <v>14.9</v>
      </c>
      <c r="D263" s="16">
        <v>10.7</v>
      </c>
      <c r="E263" s="16">
        <v>0.2</v>
      </c>
      <c r="F263" s="16">
        <v>1.38</v>
      </c>
      <c r="G263" s="16">
        <v>941.9</v>
      </c>
      <c r="H263" s="17">
        <v>6.6</v>
      </c>
    </row>
    <row r="264" spans="1:8" x14ac:dyDescent="0.25">
      <c r="A264" s="12">
        <v>44824</v>
      </c>
      <c r="B264" s="13">
        <v>3.1</v>
      </c>
      <c r="C264" s="13">
        <v>13.9</v>
      </c>
      <c r="D264" s="13">
        <v>8.8000000000000007</v>
      </c>
      <c r="E264" s="13">
        <v>0</v>
      </c>
      <c r="F264" s="13">
        <v>1.2</v>
      </c>
      <c r="G264" s="13">
        <v>944.3</v>
      </c>
      <c r="H264" s="14">
        <v>4.17</v>
      </c>
    </row>
    <row r="265" spans="1:8" x14ac:dyDescent="0.25">
      <c r="A265" s="15">
        <v>44825</v>
      </c>
      <c r="B265" s="16">
        <v>4.0999999999999996</v>
      </c>
      <c r="C265" s="16">
        <v>16.399999999999999</v>
      </c>
      <c r="D265" s="16">
        <v>9.9</v>
      </c>
      <c r="E265" s="16">
        <v>0</v>
      </c>
      <c r="F265" s="16">
        <v>2.29</v>
      </c>
      <c r="G265" s="16">
        <v>945</v>
      </c>
      <c r="H265" s="17">
        <v>11.45</v>
      </c>
    </row>
    <row r="266" spans="1:8" x14ac:dyDescent="0.25">
      <c r="A266" s="12">
        <v>44826</v>
      </c>
      <c r="B266" s="13">
        <v>3.4</v>
      </c>
      <c r="C266" s="13">
        <v>17.5</v>
      </c>
      <c r="D266" s="13">
        <v>9.6</v>
      </c>
      <c r="E266" s="13">
        <v>0</v>
      </c>
      <c r="F266" s="13">
        <v>1.58</v>
      </c>
      <c r="G266" s="13">
        <v>943</v>
      </c>
      <c r="H266" s="14">
        <v>11.42</v>
      </c>
    </row>
    <row r="267" spans="1:8" x14ac:dyDescent="0.25">
      <c r="A267" s="15">
        <v>44827</v>
      </c>
      <c r="B267" s="16">
        <v>2.6</v>
      </c>
      <c r="C267" s="16">
        <v>19.100000000000001</v>
      </c>
      <c r="D267" s="16">
        <v>10.6</v>
      </c>
      <c r="E267" s="16">
        <v>0</v>
      </c>
      <c r="F267" s="16">
        <v>1.6</v>
      </c>
      <c r="G267" s="16">
        <v>939.7</v>
      </c>
      <c r="H267" s="17">
        <v>8.08</v>
      </c>
    </row>
    <row r="268" spans="1:8" x14ac:dyDescent="0.25">
      <c r="A268" s="12">
        <v>44828</v>
      </c>
      <c r="B268" s="13">
        <v>9.1999999999999993</v>
      </c>
      <c r="C268" s="13">
        <v>14.7</v>
      </c>
      <c r="D268" s="13">
        <v>12</v>
      </c>
      <c r="E268" s="13">
        <v>4.5999999999999996</v>
      </c>
      <c r="F268" s="13">
        <v>1.45</v>
      </c>
      <c r="G268" s="13">
        <v>936.1</v>
      </c>
      <c r="H268" s="14">
        <v>0</v>
      </c>
    </row>
    <row r="269" spans="1:8" x14ac:dyDescent="0.25">
      <c r="A269" s="15">
        <v>44829</v>
      </c>
      <c r="B269" s="16">
        <v>8.9</v>
      </c>
      <c r="C269" s="16">
        <v>17</v>
      </c>
      <c r="D269" s="16">
        <v>11.6</v>
      </c>
      <c r="E269" s="16">
        <v>6.9</v>
      </c>
      <c r="F269" s="16">
        <v>1.65</v>
      </c>
      <c r="G269" s="16">
        <v>934.6</v>
      </c>
      <c r="H269" s="17">
        <v>1.9</v>
      </c>
    </row>
    <row r="270" spans="1:8" x14ac:dyDescent="0.25">
      <c r="A270" s="12">
        <v>44830</v>
      </c>
      <c r="B270" s="13">
        <v>10.4</v>
      </c>
      <c r="C270" s="13">
        <v>15.2</v>
      </c>
      <c r="D270" s="13">
        <v>12</v>
      </c>
      <c r="E270" s="13">
        <v>0.6</v>
      </c>
      <c r="F270" s="13">
        <v>2.87</v>
      </c>
      <c r="G270" s="13">
        <v>930.6</v>
      </c>
      <c r="H270" s="14">
        <v>3.72</v>
      </c>
    </row>
    <row r="271" spans="1:8" x14ac:dyDescent="0.25">
      <c r="A271" s="15">
        <v>44831</v>
      </c>
      <c r="B271" s="16">
        <v>8.8000000000000007</v>
      </c>
      <c r="C271" s="16">
        <v>11.9</v>
      </c>
      <c r="D271" s="16">
        <v>9.8000000000000007</v>
      </c>
      <c r="E271" s="16">
        <v>6.9</v>
      </c>
      <c r="F271" s="16">
        <v>4.83</v>
      </c>
      <c r="G271" s="16">
        <v>925.7</v>
      </c>
      <c r="H271" s="17">
        <v>1.07</v>
      </c>
    </row>
    <row r="272" spans="1:8" x14ac:dyDescent="0.25">
      <c r="A272" s="12">
        <v>44832</v>
      </c>
      <c r="B272" s="13">
        <v>7.8</v>
      </c>
      <c r="C272" s="13">
        <v>10.1</v>
      </c>
      <c r="D272" s="13">
        <v>9</v>
      </c>
      <c r="E272" s="13">
        <v>27.8</v>
      </c>
      <c r="F272" s="13">
        <v>2.33</v>
      </c>
      <c r="G272" s="13">
        <v>923.4</v>
      </c>
      <c r="H272" s="14">
        <v>0</v>
      </c>
    </row>
    <row r="273" spans="1:8" x14ac:dyDescent="0.25">
      <c r="A273" s="15">
        <v>44833</v>
      </c>
      <c r="B273" s="16">
        <v>7.3</v>
      </c>
      <c r="C273" s="16">
        <v>11.8</v>
      </c>
      <c r="D273" s="16">
        <v>9.3000000000000007</v>
      </c>
      <c r="E273" s="16">
        <v>2.2000000000000002</v>
      </c>
      <c r="F273" s="16">
        <v>0.83</v>
      </c>
      <c r="G273" s="16">
        <v>925.7</v>
      </c>
      <c r="H273" s="17">
        <v>0.2</v>
      </c>
    </row>
    <row r="274" spans="1:8" x14ac:dyDescent="0.25">
      <c r="A274" s="12">
        <v>44834</v>
      </c>
      <c r="B274" s="13">
        <v>5.3</v>
      </c>
      <c r="C274" s="13">
        <v>12.3</v>
      </c>
      <c r="D274" s="13">
        <v>8.3000000000000007</v>
      </c>
      <c r="E274" s="13">
        <v>0</v>
      </c>
      <c r="F274" s="13">
        <v>1.32</v>
      </c>
      <c r="G274" s="13">
        <v>933.3</v>
      </c>
      <c r="H274" s="14">
        <v>1.93</v>
      </c>
    </row>
    <row r="275" spans="1:8" x14ac:dyDescent="0.25">
      <c r="A275" s="15">
        <v>44835</v>
      </c>
      <c r="B275" s="16">
        <v>3.7</v>
      </c>
      <c r="C275" s="16">
        <v>12.5</v>
      </c>
      <c r="D275" s="16">
        <v>9.1</v>
      </c>
      <c r="E275" s="16">
        <v>0.7</v>
      </c>
      <c r="F275" s="16">
        <v>3.22</v>
      </c>
      <c r="G275" s="16">
        <v>938.1</v>
      </c>
      <c r="H275" s="17">
        <v>0</v>
      </c>
    </row>
    <row r="276" spans="1:8" x14ac:dyDescent="0.25">
      <c r="A276" s="12">
        <v>44836</v>
      </c>
      <c r="B276" s="13">
        <v>11.8</v>
      </c>
      <c r="C276" s="13">
        <v>18.600000000000001</v>
      </c>
      <c r="D276" s="13">
        <v>14.8</v>
      </c>
      <c r="E276" s="13">
        <v>9.4</v>
      </c>
      <c r="F276" s="13">
        <v>3.76</v>
      </c>
      <c r="G276" s="13">
        <v>943.2</v>
      </c>
      <c r="H276" s="14">
        <v>1.23</v>
      </c>
    </row>
    <row r="277" spans="1:8" x14ac:dyDescent="0.25">
      <c r="A277" s="15">
        <v>44837</v>
      </c>
      <c r="B277" s="16">
        <v>6</v>
      </c>
      <c r="C277" s="16">
        <v>16.3</v>
      </c>
      <c r="D277" s="16">
        <v>11.5</v>
      </c>
      <c r="E277" s="16">
        <v>0.2</v>
      </c>
      <c r="F277" s="16">
        <v>1.4</v>
      </c>
      <c r="G277" s="16">
        <v>947.3</v>
      </c>
      <c r="H277" s="17">
        <v>8.9700000000000006</v>
      </c>
    </row>
    <row r="278" spans="1:8" x14ac:dyDescent="0.25">
      <c r="A278" s="12">
        <v>44838</v>
      </c>
      <c r="B278" s="13">
        <v>3.7</v>
      </c>
      <c r="C278" s="13">
        <v>17.3</v>
      </c>
      <c r="D278" s="13">
        <v>8.9</v>
      </c>
      <c r="E278" s="13">
        <v>0</v>
      </c>
      <c r="F278" s="13">
        <v>1.02</v>
      </c>
      <c r="G278" s="13">
        <v>945</v>
      </c>
      <c r="H278" s="14">
        <v>6.28</v>
      </c>
    </row>
    <row r="279" spans="1:8" x14ac:dyDescent="0.25">
      <c r="A279" s="15">
        <v>44839</v>
      </c>
      <c r="B279" s="16">
        <v>4.8</v>
      </c>
      <c r="C279" s="16">
        <v>21</v>
      </c>
      <c r="D279" s="16">
        <v>11.8</v>
      </c>
      <c r="E279" s="16">
        <v>0.1</v>
      </c>
      <c r="F279" s="16">
        <v>1.68</v>
      </c>
      <c r="G279" s="16">
        <v>945.7</v>
      </c>
      <c r="H279" s="17">
        <v>8.1300000000000008</v>
      </c>
    </row>
    <row r="280" spans="1:8" x14ac:dyDescent="0.25">
      <c r="A280" s="12">
        <v>44840</v>
      </c>
      <c r="B280" s="13">
        <v>5.4</v>
      </c>
      <c r="C280" s="13">
        <v>20</v>
      </c>
      <c r="D280" s="13">
        <v>12.9</v>
      </c>
      <c r="E280" s="13">
        <v>0</v>
      </c>
      <c r="F280" s="13">
        <v>1.34</v>
      </c>
      <c r="G280" s="13">
        <v>950.9</v>
      </c>
      <c r="H280" s="14">
        <v>10.25</v>
      </c>
    </row>
    <row r="281" spans="1:8" x14ac:dyDescent="0.25">
      <c r="A281" s="15">
        <v>44841</v>
      </c>
      <c r="B281" s="16">
        <v>8.6</v>
      </c>
      <c r="C281" s="16">
        <v>16.3</v>
      </c>
      <c r="D281" s="16">
        <v>12.4</v>
      </c>
      <c r="E281" s="16">
        <v>0</v>
      </c>
      <c r="F281" s="16">
        <v>1.02</v>
      </c>
      <c r="G281" s="16">
        <v>946.4</v>
      </c>
      <c r="H281" s="17">
        <v>1.2</v>
      </c>
    </row>
    <row r="282" spans="1:8" x14ac:dyDescent="0.25">
      <c r="A282" s="12">
        <v>44842</v>
      </c>
      <c r="B282" s="13">
        <v>8.1</v>
      </c>
      <c r="C282" s="13">
        <v>16.7</v>
      </c>
      <c r="D282" s="13">
        <v>11.9</v>
      </c>
      <c r="E282" s="13">
        <v>0.1</v>
      </c>
      <c r="F282" s="13">
        <v>1.2</v>
      </c>
      <c r="G282" s="13">
        <v>944</v>
      </c>
      <c r="H282" s="14">
        <v>0</v>
      </c>
    </row>
    <row r="283" spans="1:8" x14ac:dyDescent="0.25">
      <c r="A283" s="15">
        <v>44843</v>
      </c>
      <c r="B283" s="16">
        <v>7.5</v>
      </c>
      <c r="C283" s="16">
        <v>14.5</v>
      </c>
      <c r="D283" s="16">
        <v>10.7</v>
      </c>
      <c r="E283" s="16">
        <v>0</v>
      </c>
      <c r="F283" s="16">
        <v>1.68</v>
      </c>
      <c r="G283" s="16">
        <v>942.7</v>
      </c>
      <c r="H283" s="17">
        <v>1.62</v>
      </c>
    </row>
    <row r="284" spans="1:8" x14ac:dyDescent="0.25">
      <c r="A284" s="12">
        <v>44844</v>
      </c>
      <c r="B284" s="13">
        <v>7.6</v>
      </c>
      <c r="C284" s="13">
        <v>19</v>
      </c>
      <c r="D284" s="13">
        <v>12.2</v>
      </c>
      <c r="E284" s="13">
        <v>0</v>
      </c>
      <c r="F284" s="13">
        <v>1.21</v>
      </c>
      <c r="G284" s="13">
        <v>941.8</v>
      </c>
      <c r="H284" s="14">
        <v>2.92</v>
      </c>
    </row>
    <row r="285" spans="1:8" x14ac:dyDescent="0.25">
      <c r="A285" s="15">
        <v>44845</v>
      </c>
      <c r="B285" s="16">
        <v>9.6999999999999993</v>
      </c>
      <c r="C285" s="16">
        <v>18</v>
      </c>
      <c r="D285" s="16">
        <v>13.2</v>
      </c>
      <c r="E285" s="16">
        <v>0</v>
      </c>
      <c r="F285" s="16">
        <v>1.54</v>
      </c>
      <c r="G285" s="16">
        <v>944.9</v>
      </c>
      <c r="H285" s="17">
        <v>4.58</v>
      </c>
    </row>
    <row r="286" spans="1:8" x14ac:dyDescent="0.25">
      <c r="A286" s="12">
        <v>44846</v>
      </c>
      <c r="B286" s="13">
        <v>11.4</v>
      </c>
      <c r="C286" s="13">
        <v>16.399999999999999</v>
      </c>
      <c r="D286" s="13">
        <v>13.2</v>
      </c>
      <c r="E286" s="13">
        <v>0</v>
      </c>
      <c r="F286" s="13">
        <v>1</v>
      </c>
      <c r="G286" s="13">
        <v>944.9</v>
      </c>
      <c r="H286" s="14">
        <v>0.08</v>
      </c>
    </row>
    <row r="287" spans="1:8" x14ac:dyDescent="0.25">
      <c r="A287" s="15">
        <v>44847</v>
      </c>
      <c r="B287" s="16">
        <v>12.2</v>
      </c>
      <c r="C287" s="16">
        <v>16.2</v>
      </c>
      <c r="D287" s="16">
        <v>13.8</v>
      </c>
      <c r="E287" s="16">
        <v>2.7</v>
      </c>
      <c r="F287" s="16">
        <v>1.59</v>
      </c>
      <c r="G287" s="16">
        <v>942.9</v>
      </c>
      <c r="H287" s="17">
        <v>0.03</v>
      </c>
    </row>
    <row r="288" spans="1:8" x14ac:dyDescent="0.25">
      <c r="A288" s="12">
        <v>44848</v>
      </c>
      <c r="B288" s="13">
        <v>11.1</v>
      </c>
      <c r="C288" s="13">
        <v>15.3</v>
      </c>
      <c r="D288" s="13">
        <v>13.4</v>
      </c>
      <c r="E288" s="13">
        <v>7</v>
      </c>
      <c r="F288" s="13">
        <v>2.02</v>
      </c>
      <c r="G288" s="13">
        <v>939.1</v>
      </c>
      <c r="H288" s="14">
        <v>0.12</v>
      </c>
    </row>
    <row r="289" spans="1:8" x14ac:dyDescent="0.25">
      <c r="A289" s="15">
        <v>44849</v>
      </c>
      <c r="B289" s="16">
        <v>11.1</v>
      </c>
      <c r="C289" s="16">
        <v>18.399999999999999</v>
      </c>
      <c r="D289" s="16">
        <v>14.7</v>
      </c>
      <c r="E289" s="16">
        <v>7.2</v>
      </c>
      <c r="F289" s="16">
        <v>2.62</v>
      </c>
      <c r="G289" s="16">
        <v>936.9</v>
      </c>
      <c r="H289" s="17">
        <v>1.53</v>
      </c>
    </row>
    <row r="290" spans="1:8" x14ac:dyDescent="0.25">
      <c r="A290" s="12">
        <v>44850</v>
      </c>
      <c r="B290" s="13">
        <v>9.9</v>
      </c>
      <c r="C290" s="13">
        <v>23.9</v>
      </c>
      <c r="D290" s="13">
        <v>15.1</v>
      </c>
      <c r="E290" s="13">
        <v>0</v>
      </c>
      <c r="F290" s="13">
        <v>0.91</v>
      </c>
      <c r="G290" s="13">
        <v>942</v>
      </c>
      <c r="H290" s="14">
        <v>7.4</v>
      </c>
    </row>
    <row r="291" spans="1:8" x14ac:dyDescent="0.25">
      <c r="A291" s="15">
        <v>44851</v>
      </c>
      <c r="B291" s="16">
        <v>6.3</v>
      </c>
      <c r="C291" s="16">
        <v>21.7</v>
      </c>
      <c r="D291" s="16">
        <v>13.3</v>
      </c>
      <c r="E291" s="16">
        <v>0</v>
      </c>
      <c r="F291" s="16">
        <v>1.25</v>
      </c>
      <c r="G291" s="16">
        <v>947.6</v>
      </c>
      <c r="H291" s="17">
        <v>10.029999999999999</v>
      </c>
    </row>
    <row r="292" spans="1:8" x14ac:dyDescent="0.25">
      <c r="A292" s="12">
        <v>44852</v>
      </c>
      <c r="B292" s="13">
        <v>9.5</v>
      </c>
      <c r="C292" s="13">
        <v>21.5</v>
      </c>
      <c r="D292" s="13">
        <v>14.7</v>
      </c>
      <c r="E292" s="13">
        <v>0</v>
      </c>
      <c r="F292" s="13">
        <v>1.58</v>
      </c>
      <c r="G292" s="13">
        <v>949.3</v>
      </c>
      <c r="H292" s="14">
        <v>7.17</v>
      </c>
    </row>
    <row r="293" spans="1:8" x14ac:dyDescent="0.25">
      <c r="A293" s="15">
        <v>44853</v>
      </c>
      <c r="B293" s="16">
        <v>9.6999999999999993</v>
      </c>
      <c r="C293" s="16">
        <v>18.5</v>
      </c>
      <c r="D293" s="16">
        <v>13.6</v>
      </c>
      <c r="E293" s="16">
        <v>0</v>
      </c>
      <c r="F293" s="16">
        <v>1.88</v>
      </c>
      <c r="G293" s="16">
        <v>945.5</v>
      </c>
      <c r="H293" s="17">
        <v>5.18</v>
      </c>
    </row>
    <row r="294" spans="1:8" x14ac:dyDescent="0.25">
      <c r="A294" s="12">
        <v>44854</v>
      </c>
      <c r="B294" s="13">
        <v>10.199999999999999</v>
      </c>
      <c r="C294" s="13">
        <v>16.3</v>
      </c>
      <c r="D294" s="13">
        <v>13.3</v>
      </c>
      <c r="E294" s="13">
        <v>0.3</v>
      </c>
      <c r="F294" s="13">
        <v>1.28</v>
      </c>
      <c r="G294" s="13">
        <v>940</v>
      </c>
      <c r="H294" s="14">
        <v>2.0299999999999998</v>
      </c>
    </row>
    <row r="295" spans="1:8" x14ac:dyDescent="0.25">
      <c r="A295" s="15">
        <v>44855</v>
      </c>
      <c r="B295" s="16">
        <v>12.2</v>
      </c>
      <c r="C295" s="16">
        <v>16</v>
      </c>
      <c r="D295" s="16">
        <v>13.8</v>
      </c>
      <c r="E295" s="16">
        <v>5.4</v>
      </c>
      <c r="F295" s="16">
        <v>1.44</v>
      </c>
      <c r="G295" s="16">
        <v>937.2</v>
      </c>
      <c r="H295" s="17">
        <v>0</v>
      </c>
    </row>
    <row r="296" spans="1:8" x14ac:dyDescent="0.25">
      <c r="A296" s="12">
        <v>44856</v>
      </c>
      <c r="B296" s="13">
        <v>8.8000000000000007</v>
      </c>
      <c r="C296" s="13">
        <v>18.899999999999999</v>
      </c>
      <c r="D296" s="13">
        <v>13.5</v>
      </c>
      <c r="E296" s="13">
        <v>12.8</v>
      </c>
      <c r="F296" s="13">
        <v>1.61</v>
      </c>
      <c r="G296" s="13">
        <v>940.5</v>
      </c>
      <c r="H296" s="14">
        <v>6.57</v>
      </c>
    </row>
    <row r="297" spans="1:8" x14ac:dyDescent="0.25">
      <c r="A297" s="15">
        <v>44857</v>
      </c>
      <c r="B297" s="16">
        <v>6.5</v>
      </c>
      <c r="C297" s="16">
        <v>17.8</v>
      </c>
      <c r="D297" s="16">
        <v>12.2</v>
      </c>
      <c r="E297" s="16">
        <v>2.2999999999999998</v>
      </c>
      <c r="F297" s="16">
        <v>1.39</v>
      </c>
      <c r="G297" s="16">
        <v>938.7</v>
      </c>
      <c r="H297" s="17">
        <v>4.2</v>
      </c>
    </row>
    <row r="298" spans="1:8" x14ac:dyDescent="0.25">
      <c r="A298" s="12">
        <v>44858</v>
      </c>
      <c r="B298" s="13">
        <v>9.1</v>
      </c>
      <c r="C298" s="13">
        <v>14.8</v>
      </c>
      <c r="D298" s="13">
        <v>12.8</v>
      </c>
      <c r="E298" s="13">
        <v>6.9</v>
      </c>
      <c r="F298" s="13">
        <v>1.98</v>
      </c>
      <c r="G298" s="13">
        <v>939.9</v>
      </c>
      <c r="H298" s="14">
        <v>0</v>
      </c>
    </row>
    <row r="299" spans="1:8" x14ac:dyDescent="0.25">
      <c r="A299" s="15">
        <v>44859</v>
      </c>
      <c r="B299" s="16">
        <v>8</v>
      </c>
      <c r="C299" s="16">
        <v>18.5</v>
      </c>
      <c r="D299" s="16">
        <v>12.2</v>
      </c>
      <c r="E299" s="16">
        <v>0</v>
      </c>
      <c r="F299" s="16">
        <v>1.32</v>
      </c>
      <c r="G299" s="16">
        <v>942</v>
      </c>
      <c r="H299" s="17">
        <v>8.1199999999999992</v>
      </c>
    </row>
    <row r="300" spans="1:8" x14ac:dyDescent="0.25">
      <c r="A300" s="12">
        <v>44860</v>
      </c>
      <c r="B300" s="13">
        <v>9.1999999999999993</v>
      </c>
      <c r="C300" s="13">
        <v>20</v>
      </c>
      <c r="D300" s="13">
        <v>13.3</v>
      </c>
      <c r="E300" s="13">
        <v>0.5</v>
      </c>
      <c r="F300" s="13">
        <v>1.81</v>
      </c>
      <c r="G300" s="13">
        <v>943.9</v>
      </c>
      <c r="H300" s="14">
        <v>6.7</v>
      </c>
    </row>
    <row r="301" spans="1:8" x14ac:dyDescent="0.25">
      <c r="A301" s="15">
        <v>44861</v>
      </c>
      <c r="B301" s="16">
        <v>5.8</v>
      </c>
      <c r="C301" s="16">
        <v>20.5</v>
      </c>
      <c r="D301" s="16">
        <v>11.7</v>
      </c>
      <c r="E301" s="16">
        <v>0</v>
      </c>
      <c r="F301" s="16">
        <v>1.1000000000000001</v>
      </c>
      <c r="G301" s="16">
        <v>948.1</v>
      </c>
      <c r="H301" s="17">
        <v>9.18</v>
      </c>
    </row>
    <row r="302" spans="1:8" x14ac:dyDescent="0.25">
      <c r="A302" s="12">
        <v>44862</v>
      </c>
      <c r="B302" s="13">
        <v>6.2</v>
      </c>
      <c r="C302" s="13">
        <v>20.399999999999999</v>
      </c>
      <c r="D302" s="13">
        <v>11.7</v>
      </c>
      <c r="E302" s="13">
        <v>0</v>
      </c>
      <c r="F302" s="13">
        <v>1.18</v>
      </c>
      <c r="G302" s="13">
        <v>948</v>
      </c>
      <c r="H302" s="14">
        <v>3.82</v>
      </c>
    </row>
    <row r="303" spans="1:8" x14ac:dyDescent="0.25">
      <c r="A303" s="15">
        <v>44863</v>
      </c>
      <c r="B303" s="16">
        <v>7.7</v>
      </c>
      <c r="C303" s="16">
        <v>21.8</v>
      </c>
      <c r="D303" s="16">
        <v>12.8</v>
      </c>
      <c r="E303" s="16">
        <v>0</v>
      </c>
      <c r="F303" s="16">
        <v>0.78</v>
      </c>
      <c r="G303" s="16">
        <v>946.5</v>
      </c>
      <c r="H303" s="17">
        <v>8.07</v>
      </c>
    </row>
    <row r="304" spans="1:8" x14ac:dyDescent="0.25">
      <c r="A304" s="12">
        <v>44864</v>
      </c>
      <c r="B304" s="13">
        <v>6.9</v>
      </c>
      <c r="C304" s="13">
        <v>19</v>
      </c>
      <c r="D304" s="13">
        <v>11</v>
      </c>
      <c r="E304" s="13">
        <v>0</v>
      </c>
      <c r="F304" s="13">
        <v>1.1100000000000001</v>
      </c>
      <c r="G304" s="13">
        <v>944</v>
      </c>
      <c r="H304" s="14">
        <v>6.52</v>
      </c>
    </row>
    <row r="305" spans="1:8" x14ac:dyDescent="0.25">
      <c r="A305" s="15">
        <v>44865</v>
      </c>
      <c r="B305" s="16">
        <v>7.3</v>
      </c>
      <c r="C305" s="16">
        <v>13.7</v>
      </c>
      <c r="D305" s="16">
        <v>9.1999999999999993</v>
      </c>
      <c r="E305" s="16">
        <v>0.2</v>
      </c>
      <c r="F305" s="16">
        <v>1.3</v>
      </c>
      <c r="G305" s="16">
        <v>941.9</v>
      </c>
      <c r="H305" s="17">
        <v>3.07</v>
      </c>
    </row>
    <row r="306" spans="1:8" x14ac:dyDescent="0.25">
      <c r="A306" s="12">
        <v>44866</v>
      </c>
      <c r="B306" s="13">
        <v>7.1</v>
      </c>
      <c r="C306" s="13">
        <v>15.8</v>
      </c>
      <c r="D306" s="13">
        <v>11</v>
      </c>
      <c r="E306" s="13">
        <v>0.2</v>
      </c>
      <c r="F306" s="13">
        <v>1.57</v>
      </c>
      <c r="G306" s="13">
        <v>943.1</v>
      </c>
      <c r="H306" s="14">
        <v>0.95</v>
      </c>
    </row>
    <row r="307" spans="1:8" x14ac:dyDescent="0.25">
      <c r="A307" s="15">
        <v>44867</v>
      </c>
      <c r="B307" s="16">
        <v>3.6</v>
      </c>
      <c r="C307" s="16">
        <v>14.3</v>
      </c>
      <c r="D307" s="16">
        <v>9.3000000000000007</v>
      </c>
      <c r="E307" s="16">
        <v>0</v>
      </c>
      <c r="F307" s="16">
        <v>1.61</v>
      </c>
      <c r="G307" s="16">
        <v>946</v>
      </c>
      <c r="H307" s="17">
        <v>2.95</v>
      </c>
    </row>
    <row r="308" spans="1:8" x14ac:dyDescent="0.25">
      <c r="A308" s="12">
        <v>44868</v>
      </c>
      <c r="B308" s="13">
        <v>2.1</v>
      </c>
      <c r="C308" s="13">
        <v>10.1</v>
      </c>
      <c r="D308" s="13">
        <v>6.4</v>
      </c>
      <c r="E308" s="13">
        <v>0.5</v>
      </c>
      <c r="F308" s="13">
        <v>1.3</v>
      </c>
      <c r="G308" s="13">
        <v>935.9</v>
      </c>
      <c r="H308" s="14">
        <v>0</v>
      </c>
    </row>
    <row r="309" spans="1:8" x14ac:dyDescent="0.25">
      <c r="A309" s="15">
        <v>44869</v>
      </c>
      <c r="B309" s="16">
        <v>7.5</v>
      </c>
      <c r="C309" s="16">
        <v>12</v>
      </c>
      <c r="D309" s="16">
        <v>9.1999999999999993</v>
      </c>
      <c r="E309" s="16">
        <v>1.9</v>
      </c>
      <c r="F309" s="16">
        <v>2.13</v>
      </c>
      <c r="G309" s="16">
        <v>931.5</v>
      </c>
      <c r="H309" s="17">
        <v>1.48</v>
      </c>
    </row>
    <row r="310" spans="1:8" x14ac:dyDescent="0.25">
      <c r="A310" s="12">
        <v>44870</v>
      </c>
      <c r="B310" s="13">
        <v>2.6</v>
      </c>
      <c r="C310" s="13">
        <v>9.1999999999999993</v>
      </c>
      <c r="D310" s="13">
        <v>7.1</v>
      </c>
      <c r="E310" s="13">
        <v>3.8</v>
      </c>
      <c r="F310" s="13">
        <v>1.78</v>
      </c>
      <c r="G310" s="13">
        <v>940.2</v>
      </c>
      <c r="H310" s="14">
        <v>0.05</v>
      </c>
    </row>
    <row r="311" spans="1:8" x14ac:dyDescent="0.25">
      <c r="A311" s="15">
        <v>44871</v>
      </c>
      <c r="B311" s="16">
        <v>-0.1</v>
      </c>
      <c r="C311" s="16">
        <v>8.9</v>
      </c>
      <c r="D311" s="16">
        <v>4.5</v>
      </c>
      <c r="E311" s="16">
        <v>0</v>
      </c>
      <c r="F311" s="16">
        <v>1.67</v>
      </c>
      <c r="G311" s="16">
        <v>938.8</v>
      </c>
      <c r="H311" s="17">
        <v>4.38</v>
      </c>
    </row>
    <row r="312" spans="1:8" x14ac:dyDescent="0.25">
      <c r="A312" s="12">
        <v>44872</v>
      </c>
      <c r="B312" s="13">
        <v>2.7</v>
      </c>
      <c r="C312" s="13">
        <v>14.9</v>
      </c>
      <c r="D312" s="13">
        <v>7.7</v>
      </c>
      <c r="E312" s="13">
        <v>0</v>
      </c>
      <c r="F312" s="13">
        <v>1.55</v>
      </c>
      <c r="G312" s="13">
        <v>940.5</v>
      </c>
      <c r="H312" s="14">
        <v>6.48</v>
      </c>
    </row>
    <row r="313" spans="1:8" x14ac:dyDescent="0.25">
      <c r="A313" s="15">
        <v>44873</v>
      </c>
      <c r="B313" s="16">
        <v>0.1</v>
      </c>
      <c r="C313" s="16">
        <v>13.8</v>
      </c>
      <c r="D313" s="16">
        <v>5.8</v>
      </c>
      <c r="E313" s="16">
        <v>0</v>
      </c>
      <c r="F313" s="16">
        <v>1.24</v>
      </c>
      <c r="G313" s="16">
        <v>937.9</v>
      </c>
      <c r="H313" s="17">
        <v>5.32</v>
      </c>
    </row>
    <row r="314" spans="1:8" x14ac:dyDescent="0.25">
      <c r="A314" s="12">
        <v>44874</v>
      </c>
      <c r="B314" s="13">
        <v>2.4</v>
      </c>
      <c r="C314" s="13">
        <v>13.2</v>
      </c>
      <c r="D314" s="13">
        <v>8.6999999999999993</v>
      </c>
      <c r="E314" s="13">
        <v>1.9</v>
      </c>
      <c r="F314" s="13">
        <v>1.68</v>
      </c>
      <c r="G314" s="13">
        <v>938.6</v>
      </c>
      <c r="H314" s="14">
        <v>0.42</v>
      </c>
    </row>
    <row r="315" spans="1:8" x14ac:dyDescent="0.25">
      <c r="A315" s="15">
        <v>44875</v>
      </c>
      <c r="B315" s="16">
        <v>3.1</v>
      </c>
      <c r="C315" s="16">
        <v>14</v>
      </c>
      <c r="D315" s="16">
        <v>8.6</v>
      </c>
      <c r="E315" s="16">
        <v>0.8</v>
      </c>
      <c r="F315" s="16">
        <v>1.25</v>
      </c>
      <c r="G315" s="16">
        <v>948.7</v>
      </c>
      <c r="H315" s="17">
        <v>4.7300000000000004</v>
      </c>
    </row>
    <row r="316" spans="1:8" x14ac:dyDescent="0.25">
      <c r="A316" s="12">
        <v>44876</v>
      </c>
      <c r="B316" s="13">
        <v>0.8</v>
      </c>
      <c r="C316" s="13">
        <v>8.5</v>
      </c>
      <c r="D316" s="13">
        <v>5</v>
      </c>
      <c r="E316" s="13">
        <v>0</v>
      </c>
      <c r="F316" s="13">
        <v>0.99</v>
      </c>
      <c r="G316" s="13">
        <v>953.8</v>
      </c>
      <c r="H316" s="14">
        <v>0</v>
      </c>
    </row>
    <row r="317" spans="1:8" x14ac:dyDescent="0.25">
      <c r="A317" s="15">
        <v>44877</v>
      </c>
      <c r="B317" s="16">
        <v>5.3</v>
      </c>
      <c r="C317" s="16">
        <v>7.6</v>
      </c>
      <c r="D317" s="16">
        <v>6.4</v>
      </c>
      <c r="E317" s="16">
        <v>0</v>
      </c>
      <c r="F317" s="16">
        <v>1.25</v>
      </c>
      <c r="G317" s="16">
        <v>952.1</v>
      </c>
      <c r="H317" s="17">
        <v>0</v>
      </c>
    </row>
    <row r="318" spans="1:8" x14ac:dyDescent="0.25">
      <c r="A318" s="12">
        <v>44878</v>
      </c>
      <c r="B318" s="13">
        <v>4.0999999999999996</v>
      </c>
      <c r="C318" s="13">
        <v>5.5</v>
      </c>
      <c r="D318" s="13">
        <v>4.8</v>
      </c>
      <c r="E318" s="13">
        <v>0</v>
      </c>
      <c r="F318" s="13">
        <v>1.59</v>
      </c>
      <c r="G318" s="13">
        <v>942.8</v>
      </c>
      <c r="H318" s="14">
        <v>0</v>
      </c>
    </row>
    <row r="319" spans="1:8" x14ac:dyDescent="0.25">
      <c r="A319" s="15">
        <v>44879</v>
      </c>
      <c r="B319" s="16">
        <v>4</v>
      </c>
      <c r="C319" s="16">
        <v>10.8</v>
      </c>
      <c r="D319" s="16">
        <v>6.6</v>
      </c>
      <c r="E319" s="16">
        <v>5</v>
      </c>
      <c r="F319" s="16">
        <v>1.08</v>
      </c>
      <c r="G319" s="16">
        <v>938.6</v>
      </c>
      <c r="H319" s="17">
        <v>0.8</v>
      </c>
    </row>
    <row r="320" spans="1:8" x14ac:dyDescent="0.25">
      <c r="A320" s="12">
        <v>44880</v>
      </c>
      <c r="B320" s="13">
        <v>1.5</v>
      </c>
      <c r="C320" s="13">
        <v>9.9</v>
      </c>
      <c r="D320" s="13">
        <v>5.8</v>
      </c>
      <c r="E320" s="13">
        <v>0</v>
      </c>
      <c r="F320" s="13">
        <v>1.18</v>
      </c>
      <c r="G320" s="13">
        <v>933.1</v>
      </c>
      <c r="H320" s="14">
        <v>2.8</v>
      </c>
    </row>
    <row r="321" spans="1:8" x14ac:dyDescent="0.25">
      <c r="A321" s="15">
        <v>44881</v>
      </c>
      <c r="B321" s="16">
        <v>2</v>
      </c>
      <c r="C321" s="16">
        <v>12.5</v>
      </c>
      <c r="D321" s="16">
        <v>8.1</v>
      </c>
      <c r="E321" s="16">
        <v>2.9</v>
      </c>
      <c r="F321" s="16">
        <v>1.89</v>
      </c>
      <c r="G321" s="16">
        <v>926.7</v>
      </c>
      <c r="H321" s="17">
        <v>4.5999999999999996</v>
      </c>
    </row>
    <row r="322" spans="1:8" x14ac:dyDescent="0.25">
      <c r="A322" s="12">
        <v>44882</v>
      </c>
      <c r="B322" s="13">
        <v>3.5</v>
      </c>
      <c r="C322" s="13">
        <v>13.7</v>
      </c>
      <c r="D322" s="13">
        <v>8.6</v>
      </c>
      <c r="E322" s="13">
        <v>6.8</v>
      </c>
      <c r="F322" s="13">
        <v>2.39</v>
      </c>
      <c r="G322" s="13">
        <v>922.1</v>
      </c>
      <c r="H322" s="14">
        <v>4.57</v>
      </c>
    </row>
    <row r="323" spans="1:8" x14ac:dyDescent="0.25">
      <c r="A323" s="15">
        <v>44883</v>
      </c>
      <c r="B323" s="16">
        <v>4.8</v>
      </c>
      <c r="C323" s="16">
        <v>8.9</v>
      </c>
      <c r="D323" s="16">
        <v>7.6</v>
      </c>
      <c r="E323" s="16">
        <v>5.0999999999999996</v>
      </c>
      <c r="F323" s="16">
        <v>3.73</v>
      </c>
      <c r="G323" s="16">
        <v>926.6</v>
      </c>
      <c r="H323" s="17">
        <v>0.7</v>
      </c>
    </row>
    <row r="324" spans="1:8" x14ac:dyDescent="0.25">
      <c r="A324" s="12">
        <v>44884</v>
      </c>
      <c r="B324" s="13">
        <v>4</v>
      </c>
      <c r="C324" s="13">
        <v>9.4</v>
      </c>
      <c r="D324" s="13">
        <v>6.2</v>
      </c>
      <c r="E324" s="13">
        <v>0</v>
      </c>
      <c r="F324" s="13">
        <v>2.4300000000000002</v>
      </c>
      <c r="G324" s="13">
        <v>932</v>
      </c>
      <c r="H324" s="14">
        <v>1.2</v>
      </c>
    </row>
    <row r="325" spans="1:8" x14ac:dyDescent="0.25">
      <c r="A325" s="15">
        <v>44885</v>
      </c>
      <c r="B325" s="16">
        <v>3.3</v>
      </c>
      <c r="C325" s="16">
        <v>7</v>
      </c>
      <c r="D325" s="16">
        <v>5</v>
      </c>
      <c r="E325" s="16">
        <v>2.6</v>
      </c>
      <c r="F325" s="16">
        <v>3.48</v>
      </c>
      <c r="G325" s="16">
        <v>933.9</v>
      </c>
      <c r="H325" s="17">
        <v>1.57</v>
      </c>
    </row>
    <row r="326" spans="1:8" x14ac:dyDescent="0.25">
      <c r="A326" s="12">
        <v>44886</v>
      </c>
      <c r="B326" s="13">
        <v>3.5</v>
      </c>
      <c r="C326" s="13">
        <v>8.4</v>
      </c>
      <c r="D326" s="13">
        <v>5.5</v>
      </c>
      <c r="E326" s="13">
        <v>4.2</v>
      </c>
      <c r="F326" s="13">
        <v>3.13</v>
      </c>
      <c r="G326" s="13">
        <v>927</v>
      </c>
      <c r="H326" s="14">
        <v>3.78</v>
      </c>
    </row>
    <row r="327" spans="1:8" x14ac:dyDescent="0.25">
      <c r="A327" s="15">
        <v>44887</v>
      </c>
      <c r="B327" s="16">
        <v>4.8</v>
      </c>
      <c r="C327" s="16">
        <v>7.1</v>
      </c>
      <c r="D327" s="16">
        <v>6.2</v>
      </c>
      <c r="E327" s="16">
        <v>0.2</v>
      </c>
      <c r="F327" s="16">
        <v>2.7</v>
      </c>
      <c r="G327" s="16">
        <v>923.4</v>
      </c>
      <c r="H327" s="17">
        <v>0</v>
      </c>
    </row>
    <row r="328" spans="1:8" x14ac:dyDescent="0.25">
      <c r="A328" s="12">
        <v>44888</v>
      </c>
      <c r="B328" s="13">
        <v>0.7</v>
      </c>
      <c r="C328" s="13">
        <v>9.1999999999999993</v>
      </c>
      <c r="D328" s="13">
        <v>5.7</v>
      </c>
      <c r="E328" s="13">
        <v>2.5</v>
      </c>
      <c r="F328" s="13">
        <v>2.37</v>
      </c>
      <c r="G328" s="13">
        <v>927.1</v>
      </c>
      <c r="H328" s="14">
        <v>7.38</v>
      </c>
    </row>
    <row r="329" spans="1:8" x14ac:dyDescent="0.25">
      <c r="A329" s="15">
        <v>44889</v>
      </c>
      <c r="B329" s="16">
        <v>0.1</v>
      </c>
      <c r="C329" s="16">
        <v>9.6</v>
      </c>
      <c r="D329" s="16">
        <v>6.3</v>
      </c>
      <c r="E329" s="16">
        <v>1.1000000000000001</v>
      </c>
      <c r="F329" s="16">
        <v>3.2</v>
      </c>
      <c r="G329" s="16">
        <v>936.9</v>
      </c>
      <c r="H329" s="17">
        <v>1.43</v>
      </c>
    </row>
    <row r="330" spans="1:8" x14ac:dyDescent="0.25">
      <c r="A330" s="12">
        <v>44890</v>
      </c>
      <c r="B330" s="13">
        <v>-0.6</v>
      </c>
      <c r="C330" s="13">
        <v>8.6999999999999993</v>
      </c>
      <c r="D330" s="13">
        <v>3.8</v>
      </c>
      <c r="E330" s="13">
        <v>0.8</v>
      </c>
      <c r="F330" s="13">
        <v>1.35</v>
      </c>
      <c r="G330" s="13">
        <v>941.2</v>
      </c>
      <c r="H330" s="14">
        <v>0.3</v>
      </c>
    </row>
    <row r="331" spans="1:8" x14ac:dyDescent="0.25">
      <c r="A331" s="15">
        <v>44891</v>
      </c>
      <c r="B331" s="16">
        <v>-1.5</v>
      </c>
      <c r="C331" s="16">
        <v>8.6999999999999993</v>
      </c>
      <c r="D331" s="16">
        <v>3.6</v>
      </c>
      <c r="E331" s="16">
        <v>0.3</v>
      </c>
      <c r="F331" s="16">
        <v>0.8</v>
      </c>
      <c r="G331" s="16">
        <v>950.4</v>
      </c>
      <c r="H331" s="17">
        <v>3.6</v>
      </c>
    </row>
    <row r="332" spans="1:8" x14ac:dyDescent="0.25">
      <c r="A332" s="12">
        <v>44892</v>
      </c>
      <c r="B332" s="13">
        <v>-3.9</v>
      </c>
      <c r="C332" s="13">
        <v>2.8</v>
      </c>
      <c r="D332" s="13">
        <v>-0.3</v>
      </c>
      <c r="E332" s="13">
        <v>0</v>
      </c>
      <c r="F332" s="13">
        <v>1.24</v>
      </c>
      <c r="G332" s="13">
        <v>944.8</v>
      </c>
      <c r="H332" s="14">
        <v>2.3199999999999998</v>
      </c>
    </row>
    <row r="333" spans="1:8" x14ac:dyDescent="0.25">
      <c r="A333" s="15">
        <v>44893</v>
      </c>
      <c r="B333" s="16">
        <v>0.6</v>
      </c>
      <c r="C333" s="16">
        <v>6.5</v>
      </c>
      <c r="D333" s="16">
        <v>3.4</v>
      </c>
      <c r="E333" s="16">
        <v>0</v>
      </c>
      <c r="F333" s="16">
        <v>0.8</v>
      </c>
      <c r="G333" s="16">
        <v>936</v>
      </c>
      <c r="H333" s="17">
        <v>0.02</v>
      </c>
    </row>
    <row r="334" spans="1:8" x14ac:dyDescent="0.25">
      <c r="A334" s="12">
        <v>44894</v>
      </c>
      <c r="B334" s="13">
        <v>5.0999999999999996</v>
      </c>
      <c r="C334" s="13">
        <v>7.1</v>
      </c>
      <c r="D334" s="13">
        <v>6.1</v>
      </c>
      <c r="E334" s="13">
        <v>10.7</v>
      </c>
      <c r="F334" s="13">
        <v>0.87</v>
      </c>
      <c r="G334" s="13">
        <v>937.4</v>
      </c>
      <c r="H334" s="14">
        <v>0</v>
      </c>
    </row>
    <row r="335" spans="1:8" x14ac:dyDescent="0.25">
      <c r="A335" s="15">
        <v>44895</v>
      </c>
      <c r="B335" s="16">
        <v>2.8</v>
      </c>
      <c r="C335" s="16">
        <v>5.4</v>
      </c>
      <c r="D335" s="16">
        <v>3.8</v>
      </c>
      <c r="E335" s="16">
        <v>0.2</v>
      </c>
      <c r="F335" s="16">
        <v>2.13</v>
      </c>
      <c r="G335" s="16">
        <v>940.5</v>
      </c>
      <c r="H335" s="17">
        <v>0</v>
      </c>
    </row>
    <row r="336" spans="1:8" x14ac:dyDescent="0.25">
      <c r="A336" s="12">
        <v>44896</v>
      </c>
      <c r="B336" s="13">
        <v>2.2000000000000002</v>
      </c>
      <c r="C336" s="13">
        <v>3.8</v>
      </c>
      <c r="D336" s="13">
        <v>2.8</v>
      </c>
      <c r="E336" s="13">
        <v>0</v>
      </c>
      <c r="F336" s="13">
        <v>2.21</v>
      </c>
      <c r="G336" s="13">
        <v>941.1</v>
      </c>
      <c r="H336" s="14">
        <v>0</v>
      </c>
    </row>
    <row r="337" spans="1:8" x14ac:dyDescent="0.25">
      <c r="A337" s="15">
        <v>44897</v>
      </c>
      <c r="B337" s="16">
        <v>-1.4</v>
      </c>
      <c r="C337" s="16">
        <v>3.8</v>
      </c>
      <c r="D337" s="16">
        <v>2</v>
      </c>
      <c r="E337" s="16">
        <v>0</v>
      </c>
      <c r="F337" s="16">
        <v>1.03</v>
      </c>
      <c r="G337" s="16">
        <v>938.3</v>
      </c>
      <c r="H337" s="17">
        <v>0</v>
      </c>
    </row>
    <row r="338" spans="1:8" x14ac:dyDescent="0.25">
      <c r="A338" s="12">
        <v>44898</v>
      </c>
      <c r="B338" s="13">
        <v>-0.7</v>
      </c>
      <c r="C338" s="13">
        <v>2.1</v>
      </c>
      <c r="D338" s="13">
        <v>1.3</v>
      </c>
      <c r="E338" s="13">
        <v>0</v>
      </c>
      <c r="F338" s="13">
        <v>2.73</v>
      </c>
      <c r="G338" s="13">
        <v>935.6</v>
      </c>
      <c r="H338" s="14">
        <v>0</v>
      </c>
    </row>
    <row r="339" spans="1:8" x14ac:dyDescent="0.25">
      <c r="A339" s="15">
        <v>44899</v>
      </c>
      <c r="B339" s="16">
        <v>0.5</v>
      </c>
      <c r="C339" s="16">
        <v>2</v>
      </c>
      <c r="D339" s="16">
        <v>1.2</v>
      </c>
      <c r="E339" s="16">
        <v>0</v>
      </c>
      <c r="F339" s="16">
        <v>1.78</v>
      </c>
      <c r="G339" s="16">
        <v>932.9</v>
      </c>
      <c r="H339" s="17">
        <v>0</v>
      </c>
    </row>
    <row r="340" spans="1:8" x14ac:dyDescent="0.25">
      <c r="A340" s="12">
        <v>44900</v>
      </c>
      <c r="B340" s="13">
        <v>1.2</v>
      </c>
      <c r="C340" s="13">
        <v>4.7</v>
      </c>
      <c r="D340" s="13">
        <v>2.8</v>
      </c>
      <c r="E340" s="13">
        <v>1.1000000000000001</v>
      </c>
      <c r="F340" s="13">
        <v>1.83</v>
      </c>
      <c r="G340" s="13">
        <v>939.2</v>
      </c>
      <c r="H340" s="14">
        <v>0</v>
      </c>
    </row>
    <row r="341" spans="1:8" x14ac:dyDescent="0.25">
      <c r="A341" s="15">
        <v>44901</v>
      </c>
      <c r="B341" s="16">
        <v>-1.7</v>
      </c>
      <c r="C341" s="16">
        <v>4</v>
      </c>
      <c r="D341" s="16">
        <v>1.2</v>
      </c>
      <c r="E341" s="16">
        <v>0</v>
      </c>
      <c r="F341" s="16">
        <v>0.85</v>
      </c>
      <c r="G341" s="16">
        <v>938.5</v>
      </c>
      <c r="H341" s="17">
        <v>0.82</v>
      </c>
    </row>
    <row r="342" spans="1:8" x14ac:dyDescent="0.25">
      <c r="A342" s="12">
        <v>44902</v>
      </c>
      <c r="B342" s="13">
        <v>-0.7</v>
      </c>
      <c r="C342" s="13">
        <v>3.3</v>
      </c>
      <c r="D342" s="13">
        <v>1.7</v>
      </c>
      <c r="E342" s="13">
        <v>0</v>
      </c>
      <c r="F342" s="13">
        <v>1.1499999999999999</v>
      </c>
      <c r="G342" s="13">
        <v>936.6</v>
      </c>
      <c r="H342" s="14">
        <v>0</v>
      </c>
    </row>
    <row r="343" spans="1:8" x14ac:dyDescent="0.25">
      <c r="A343" s="15">
        <v>44903</v>
      </c>
      <c r="B343" s="16">
        <v>-1.6</v>
      </c>
      <c r="C343" s="16">
        <v>3.2</v>
      </c>
      <c r="D343" s="16">
        <v>0.3</v>
      </c>
      <c r="E343" s="16">
        <v>0</v>
      </c>
      <c r="F343" s="16">
        <v>0.88</v>
      </c>
      <c r="G343" s="16">
        <v>930.4</v>
      </c>
      <c r="H343" s="17">
        <v>0.33</v>
      </c>
    </row>
    <row r="344" spans="1:8" x14ac:dyDescent="0.25">
      <c r="A344" s="12">
        <v>44904</v>
      </c>
      <c r="B344" s="13">
        <v>-0.7</v>
      </c>
      <c r="C344" s="13">
        <v>0.9</v>
      </c>
      <c r="D344" s="13">
        <v>0.2</v>
      </c>
      <c r="E344" s="13">
        <v>2.2999999999999998</v>
      </c>
      <c r="F344" s="13">
        <v>1.93</v>
      </c>
      <c r="G344" s="13">
        <v>923.8</v>
      </c>
      <c r="H344" s="14">
        <v>0</v>
      </c>
    </row>
    <row r="345" spans="1:8" x14ac:dyDescent="0.25">
      <c r="A345" s="15">
        <v>44905</v>
      </c>
      <c r="B345" s="16">
        <v>-1.8</v>
      </c>
      <c r="C345" s="16">
        <v>0.4</v>
      </c>
      <c r="D345" s="16">
        <v>-0.4</v>
      </c>
      <c r="E345" s="16">
        <v>3.1</v>
      </c>
      <c r="F345" s="16">
        <v>1.74</v>
      </c>
      <c r="G345" s="16">
        <v>927.1</v>
      </c>
      <c r="H345" s="17">
        <v>0</v>
      </c>
    </row>
    <row r="346" spans="1:8" x14ac:dyDescent="0.25">
      <c r="A346" s="12">
        <v>44906</v>
      </c>
      <c r="B346" s="13">
        <v>-9.3000000000000007</v>
      </c>
      <c r="C346" s="13">
        <v>-0.4</v>
      </c>
      <c r="D346" s="13">
        <v>-4.0999999999999996</v>
      </c>
      <c r="E346" s="13">
        <v>0</v>
      </c>
      <c r="F346" s="13">
        <v>0.75</v>
      </c>
      <c r="G346" s="13">
        <v>930.1</v>
      </c>
      <c r="H346" s="14">
        <v>7.65</v>
      </c>
    </row>
    <row r="347" spans="1:8" x14ac:dyDescent="0.25">
      <c r="A347" s="15">
        <v>44907</v>
      </c>
      <c r="B347" s="16">
        <v>-11.2</v>
      </c>
      <c r="C347" s="16">
        <v>-2.8</v>
      </c>
      <c r="D347" s="16">
        <v>-7.9</v>
      </c>
      <c r="E347" s="16">
        <v>0</v>
      </c>
      <c r="F347" s="16">
        <v>1.28</v>
      </c>
      <c r="G347" s="16">
        <v>931.1</v>
      </c>
      <c r="H347" s="17">
        <v>7.63</v>
      </c>
    </row>
    <row r="348" spans="1:8" x14ac:dyDescent="0.25">
      <c r="A348" s="12">
        <v>44908</v>
      </c>
      <c r="B348" s="13">
        <v>-9.8000000000000007</v>
      </c>
      <c r="C348" s="13">
        <v>-4.8</v>
      </c>
      <c r="D348" s="13">
        <v>-7.1</v>
      </c>
      <c r="E348" s="13">
        <v>0</v>
      </c>
      <c r="F348" s="13">
        <v>2.74</v>
      </c>
      <c r="G348" s="13">
        <v>927.1</v>
      </c>
      <c r="H348" s="14">
        <v>4.0199999999999996</v>
      </c>
    </row>
    <row r="349" spans="1:8" x14ac:dyDescent="0.25">
      <c r="A349" s="15">
        <v>44909</v>
      </c>
      <c r="B349" s="16">
        <v>-5.2</v>
      </c>
      <c r="C349" s="16">
        <v>1</v>
      </c>
      <c r="D349" s="16">
        <v>-1.7</v>
      </c>
      <c r="E349" s="16">
        <v>8.1999999999999993</v>
      </c>
      <c r="F349" s="16">
        <v>1.65</v>
      </c>
      <c r="G349" s="16">
        <v>922.2</v>
      </c>
      <c r="H349" s="17">
        <v>0.02</v>
      </c>
    </row>
    <row r="350" spans="1:8" x14ac:dyDescent="0.25">
      <c r="A350" s="12">
        <v>44910</v>
      </c>
      <c r="B350" s="13">
        <v>-0.2</v>
      </c>
      <c r="C350" s="13">
        <v>0.9</v>
      </c>
      <c r="D350" s="13">
        <v>0.1</v>
      </c>
      <c r="E350" s="13">
        <v>6.2</v>
      </c>
      <c r="F350" s="13">
        <v>2.9</v>
      </c>
      <c r="G350" s="13">
        <v>924.5</v>
      </c>
      <c r="H350" s="14">
        <v>0</v>
      </c>
    </row>
    <row r="351" spans="1:8" x14ac:dyDescent="0.25">
      <c r="A351" s="15">
        <v>44911</v>
      </c>
      <c r="B351" s="16">
        <v>-3.1</v>
      </c>
      <c r="C351" s="16">
        <v>-0.2</v>
      </c>
      <c r="D351" s="16">
        <v>-1.1000000000000001</v>
      </c>
      <c r="E351" s="16">
        <v>4.4000000000000004</v>
      </c>
      <c r="F351" s="16">
        <v>1.53</v>
      </c>
      <c r="G351" s="16">
        <v>930</v>
      </c>
      <c r="H351" s="17">
        <v>0</v>
      </c>
    </row>
    <row r="352" spans="1:8" x14ac:dyDescent="0.25">
      <c r="A352" s="12">
        <v>44912</v>
      </c>
      <c r="B352" s="13">
        <v>-10.199999999999999</v>
      </c>
      <c r="C352" s="13">
        <v>-2.9</v>
      </c>
      <c r="D352" s="13">
        <v>-6.2</v>
      </c>
      <c r="E352" s="13">
        <v>0</v>
      </c>
      <c r="F352" s="13">
        <v>1.68</v>
      </c>
      <c r="G352" s="13">
        <v>943.3</v>
      </c>
      <c r="H352" s="14">
        <v>7.27</v>
      </c>
    </row>
    <row r="353" spans="1:8" x14ac:dyDescent="0.25">
      <c r="A353" s="15">
        <v>44913</v>
      </c>
      <c r="B353" s="16">
        <v>-6.3</v>
      </c>
      <c r="C353" s="16">
        <v>-4.2</v>
      </c>
      <c r="D353" s="16">
        <v>-5.2</v>
      </c>
      <c r="E353" s="16">
        <v>0</v>
      </c>
      <c r="F353" s="16">
        <v>1.31</v>
      </c>
      <c r="G353" s="16">
        <v>948.2</v>
      </c>
      <c r="H353" s="17">
        <v>0</v>
      </c>
    </row>
    <row r="354" spans="1:8" x14ac:dyDescent="0.25">
      <c r="A354" s="12">
        <v>44914</v>
      </c>
      <c r="B354" s="13">
        <v>-4.4000000000000004</v>
      </c>
      <c r="C354" s="13">
        <v>2</v>
      </c>
      <c r="D354" s="13">
        <v>-1.5</v>
      </c>
      <c r="E354" s="13">
        <v>0</v>
      </c>
      <c r="F354" s="13">
        <v>0.8</v>
      </c>
      <c r="G354" s="13">
        <v>946.7</v>
      </c>
      <c r="H354" s="14">
        <v>1.68</v>
      </c>
    </row>
    <row r="355" spans="1:8" x14ac:dyDescent="0.25">
      <c r="A355" s="15">
        <v>44915</v>
      </c>
      <c r="B355" s="16">
        <v>-2.2000000000000002</v>
      </c>
      <c r="C355" s="16">
        <v>3</v>
      </c>
      <c r="D355" s="16">
        <v>0.1</v>
      </c>
      <c r="E355" s="16">
        <v>0</v>
      </c>
      <c r="F355" s="16">
        <v>0.72</v>
      </c>
      <c r="G355" s="16">
        <v>941.9</v>
      </c>
      <c r="H355" s="17">
        <v>0.62</v>
      </c>
    </row>
    <row r="356" spans="1:8" x14ac:dyDescent="0.25">
      <c r="A356" s="12">
        <v>44916</v>
      </c>
      <c r="B356" s="13">
        <v>1</v>
      </c>
      <c r="C356" s="13">
        <v>8.6</v>
      </c>
      <c r="D356" s="13">
        <v>4.4000000000000004</v>
      </c>
      <c r="E356" s="13">
        <v>2.6</v>
      </c>
      <c r="F356" s="13">
        <v>1.5</v>
      </c>
      <c r="G356" s="13">
        <v>938.4</v>
      </c>
      <c r="H356" s="14">
        <v>0</v>
      </c>
    </row>
    <row r="357" spans="1:8" x14ac:dyDescent="0.25">
      <c r="A357" s="15">
        <v>44917</v>
      </c>
      <c r="B357" s="16">
        <v>4</v>
      </c>
      <c r="C357" s="16">
        <v>11.2</v>
      </c>
      <c r="D357" s="16">
        <v>8.9</v>
      </c>
      <c r="E357" s="16">
        <v>4.3</v>
      </c>
      <c r="F357" s="16">
        <v>4.53</v>
      </c>
      <c r="G357" s="16">
        <v>934.9</v>
      </c>
      <c r="H357" s="17">
        <v>0.5</v>
      </c>
    </row>
    <row r="358" spans="1:8" x14ac:dyDescent="0.25">
      <c r="A358" s="12">
        <v>44918</v>
      </c>
      <c r="B358" s="13">
        <v>7.8</v>
      </c>
      <c r="C358" s="13">
        <v>12</v>
      </c>
      <c r="D358" s="13">
        <v>10.4</v>
      </c>
      <c r="E358" s="13">
        <v>20.8</v>
      </c>
      <c r="F358" s="13">
        <v>4.0999999999999996</v>
      </c>
      <c r="G358" s="13">
        <v>933</v>
      </c>
      <c r="H358" s="14">
        <v>0</v>
      </c>
    </row>
    <row r="359" spans="1:8" x14ac:dyDescent="0.25">
      <c r="A359" s="15">
        <v>44919</v>
      </c>
      <c r="B359" s="16">
        <v>6.2</v>
      </c>
      <c r="C359" s="16">
        <v>11.4</v>
      </c>
      <c r="D359" s="16">
        <v>8.8000000000000007</v>
      </c>
      <c r="E359" s="16">
        <v>0.9</v>
      </c>
      <c r="F359" s="16">
        <v>3.18</v>
      </c>
      <c r="G359" s="16">
        <v>939.4</v>
      </c>
      <c r="H359" s="17">
        <v>0</v>
      </c>
    </row>
    <row r="360" spans="1:8" x14ac:dyDescent="0.25">
      <c r="A360" s="12">
        <v>44920</v>
      </c>
      <c r="B360" s="13">
        <v>4.4000000000000004</v>
      </c>
      <c r="C360" s="13">
        <v>10.7</v>
      </c>
      <c r="D360" s="13">
        <v>6.4</v>
      </c>
      <c r="E360" s="13">
        <v>0.1</v>
      </c>
      <c r="F360" s="13">
        <v>1.77</v>
      </c>
      <c r="G360" s="13">
        <v>939.7</v>
      </c>
      <c r="H360" s="14">
        <v>4.7699999999999996</v>
      </c>
    </row>
    <row r="361" spans="1:8" x14ac:dyDescent="0.25">
      <c r="A361" s="15">
        <v>44921</v>
      </c>
      <c r="B361" s="16">
        <v>2.4</v>
      </c>
      <c r="C361" s="16">
        <v>9.1999999999999993</v>
      </c>
      <c r="D361" s="16">
        <v>6.4</v>
      </c>
      <c r="E361" s="16">
        <v>5.8</v>
      </c>
      <c r="F361" s="16">
        <v>3.14</v>
      </c>
      <c r="G361" s="16">
        <v>942.3</v>
      </c>
      <c r="H361" s="17">
        <v>1.75</v>
      </c>
    </row>
    <row r="362" spans="1:8" x14ac:dyDescent="0.25">
      <c r="A362" s="12">
        <v>44922</v>
      </c>
      <c r="B362" s="13">
        <v>-0.8</v>
      </c>
      <c r="C362" s="13">
        <v>7.2</v>
      </c>
      <c r="D362" s="13">
        <v>4</v>
      </c>
      <c r="E362" s="13">
        <v>0.2</v>
      </c>
      <c r="F362" s="13">
        <v>1.49</v>
      </c>
      <c r="G362" s="13">
        <v>948.7</v>
      </c>
      <c r="H362" s="14">
        <v>0.02</v>
      </c>
    </row>
    <row r="363" spans="1:8" x14ac:dyDescent="0.25">
      <c r="A363" s="15">
        <v>44923</v>
      </c>
      <c r="B363" s="16">
        <v>-1.4</v>
      </c>
      <c r="C363" s="16">
        <v>8.4</v>
      </c>
      <c r="D363" s="16">
        <v>2.1</v>
      </c>
      <c r="E363" s="16">
        <v>0</v>
      </c>
      <c r="F363" s="16">
        <v>1.33</v>
      </c>
      <c r="G363" s="16">
        <v>942.3</v>
      </c>
      <c r="H363" s="17">
        <v>5.63</v>
      </c>
    </row>
    <row r="364" spans="1:8" x14ac:dyDescent="0.25">
      <c r="A364" s="12">
        <v>44924</v>
      </c>
      <c r="B364" s="13">
        <v>-1.2</v>
      </c>
      <c r="C364" s="13">
        <v>11.5</v>
      </c>
      <c r="D364" s="13">
        <v>7.4</v>
      </c>
      <c r="E364" s="13">
        <v>5.5</v>
      </c>
      <c r="F364" s="13">
        <v>3.45</v>
      </c>
      <c r="G364" s="13">
        <v>936.7</v>
      </c>
      <c r="H364" s="14">
        <v>0.28000000000000003</v>
      </c>
    </row>
    <row r="365" spans="1:8" x14ac:dyDescent="0.25">
      <c r="A365" s="15">
        <v>44925</v>
      </c>
      <c r="B365" s="16">
        <v>1.4</v>
      </c>
      <c r="C365" s="16">
        <v>7.5</v>
      </c>
      <c r="D365" s="16">
        <v>5.6</v>
      </c>
      <c r="E365" s="16">
        <v>8.5</v>
      </c>
      <c r="F365" s="16">
        <v>2.14</v>
      </c>
      <c r="G365" s="16">
        <v>938.2</v>
      </c>
      <c r="H365" s="17">
        <v>3.23</v>
      </c>
    </row>
    <row r="366" spans="1:8" x14ac:dyDescent="0.25">
      <c r="A366" s="12">
        <v>44926</v>
      </c>
      <c r="B366" s="13">
        <v>4.2</v>
      </c>
      <c r="C366" s="13">
        <v>15.4</v>
      </c>
      <c r="D366" s="13">
        <v>9.8000000000000007</v>
      </c>
      <c r="E366" s="13">
        <v>0.2</v>
      </c>
      <c r="F366" s="13">
        <v>2.2200000000000002</v>
      </c>
      <c r="G366" s="13">
        <v>942.2</v>
      </c>
      <c r="H366" s="14">
        <v>4.33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65A95-164F-4D73-BC8F-9D503C1E0948}">
  <dimension ref="A1:P366"/>
  <sheetViews>
    <sheetView zoomScale="130" zoomScaleNormal="130" workbookViewId="0"/>
  </sheetViews>
  <sheetFormatPr baseColWidth="10" defaultRowHeight="15" x14ac:dyDescent="0.25"/>
  <cols>
    <col min="1" max="1" width="12.5703125" customWidth="1"/>
    <col min="2" max="7" width="17.140625" customWidth="1"/>
    <col min="8" max="8" width="17.140625" style="1" customWidth="1"/>
    <col min="10" max="10" width="15.85546875" customWidth="1"/>
    <col min="13" max="13" width="7" customWidth="1"/>
    <col min="14" max="14" width="16" customWidth="1"/>
  </cols>
  <sheetData>
    <row r="1" spans="1:16" x14ac:dyDescent="0.25">
      <c r="A1" s="11" t="s">
        <v>0</v>
      </c>
      <c r="B1" s="11" t="s">
        <v>34</v>
      </c>
      <c r="C1" s="11" t="s">
        <v>35</v>
      </c>
      <c r="D1" s="11" t="s">
        <v>36</v>
      </c>
      <c r="E1" s="11" t="s">
        <v>37</v>
      </c>
      <c r="F1" s="11" t="s">
        <v>38</v>
      </c>
      <c r="G1" s="11" t="s">
        <v>39</v>
      </c>
      <c r="H1" s="11" t="s">
        <v>40</v>
      </c>
      <c r="J1" s="7" t="s">
        <v>31</v>
      </c>
    </row>
    <row r="2" spans="1:16" x14ac:dyDescent="0.25">
      <c r="A2" s="12">
        <v>44562</v>
      </c>
      <c r="B2" s="13">
        <v>-0.6</v>
      </c>
      <c r="C2" s="13">
        <v>11.8</v>
      </c>
      <c r="D2" s="13">
        <v>3.6</v>
      </c>
      <c r="E2" s="13">
        <v>0</v>
      </c>
      <c r="F2" s="13">
        <v>0.91</v>
      </c>
      <c r="G2" s="13">
        <v>948.4</v>
      </c>
      <c r="H2" s="14">
        <v>7.07</v>
      </c>
      <c r="J2" t="s">
        <v>32</v>
      </c>
    </row>
    <row r="3" spans="1:16" x14ac:dyDescent="0.25">
      <c r="A3" s="15">
        <v>44563</v>
      </c>
      <c r="B3" s="16">
        <v>-1.8</v>
      </c>
      <c r="C3" s="16">
        <v>8.9</v>
      </c>
      <c r="D3" s="16">
        <v>2.6</v>
      </c>
      <c r="E3" s="16">
        <v>0</v>
      </c>
      <c r="F3" s="16">
        <v>2.12</v>
      </c>
      <c r="G3" s="16">
        <v>943.3</v>
      </c>
      <c r="H3" s="17">
        <v>0.57999999999999996</v>
      </c>
      <c r="J3" t="s">
        <v>33</v>
      </c>
    </row>
    <row r="4" spans="1:16" x14ac:dyDescent="0.25">
      <c r="A4" s="12">
        <v>44564</v>
      </c>
      <c r="B4" s="13">
        <v>8.1</v>
      </c>
      <c r="C4" s="13">
        <v>11</v>
      </c>
      <c r="D4" s="13">
        <v>9.6</v>
      </c>
      <c r="E4" s="13">
        <v>0</v>
      </c>
      <c r="F4" s="13">
        <v>4.05</v>
      </c>
      <c r="G4" s="13">
        <v>939.4</v>
      </c>
      <c r="H4" s="14">
        <v>0</v>
      </c>
    </row>
    <row r="5" spans="1:16" x14ac:dyDescent="0.25">
      <c r="A5" s="15">
        <v>44565</v>
      </c>
      <c r="B5" s="16">
        <v>5.9</v>
      </c>
      <c r="C5" s="16">
        <v>15.1</v>
      </c>
      <c r="D5" s="16">
        <v>10.1</v>
      </c>
      <c r="E5" s="16">
        <v>1.3</v>
      </c>
      <c r="F5" s="16">
        <v>3.57</v>
      </c>
      <c r="G5" s="16">
        <v>924.8</v>
      </c>
      <c r="H5" s="17">
        <v>0.78</v>
      </c>
    </row>
    <row r="6" spans="1:16" x14ac:dyDescent="0.25">
      <c r="A6" s="12">
        <v>44566</v>
      </c>
      <c r="B6" s="13">
        <v>-0.5</v>
      </c>
      <c r="C6" s="13">
        <v>4</v>
      </c>
      <c r="D6" s="13">
        <v>2</v>
      </c>
      <c r="E6" s="13">
        <v>12.4</v>
      </c>
      <c r="F6" s="13">
        <v>3.44</v>
      </c>
      <c r="G6" s="13">
        <v>930.5</v>
      </c>
      <c r="H6" s="14">
        <v>1.65</v>
      </c>
      <c r="J6" s="7" t="s">
        <v>9</v>
      </c>
      <c r="N6" s="7" t="s">
        <v>10</v>
      </c>
    </row>
    <row r="7" spans="1:16" x14ac:dyDescent="0.25">
      <c r="A7" s="15">
        <v>44567</v>
      </c>
      <c r="B7" s="16">
        <v>-2.2999999999999998</v>
      </c>
      <c r="C7" s="16">
        <v>1.1000000000000001</v>
      </c>
      <c r="D7" s="16">
        <v>-0.4</v>
      </c>
      <c r="E7" s="16">
        <v>1.6</v>
      </c>
      <c r="F7" s="16">
        <v>2.42</v>
      </c>
      <c r="G7" s="16">
        <v>939.5</v>
      </c>
      <c r="H7" s="17">
        <v>0.05</v>
      </c>
    </row>
    <row r="8" spans="1:16" x14ac:dyDescent="0.25">
      <c r="A8" s="12">
        <v>44568</v>
      </c>
      <c r="B8" s="13">
        <v>-2.5</v>
      </c>
      <c r="C8" s="13">
        <v>1.3</v>
      </c>
      <c r="D8" s="13">
        <v>-0.5</v>
      </c>
      <c r="E8" s="13">
        <v>0.9</v>
      </c>
      <c r="F8" s="13">
        <v>2.9</v>
      </c>
      <c r="G8" s="13">
        <v>939</v>
      </c>
      <c r="H8" s="14">
        <v>0</v>
      </c>
      <c r="J8" s="4" t="s">
        <v>8</v>
      </c>
      <c r="K8" s="3" t="s">
        <v>1</v>
      </c>
      <c r="L8" s="3" t="s">
        <v>2</v>
      </c>
      <c r="N8" s="4" t="s">
        <v>8</v>
      </c>
      <c r="O8" s="2" t="s">
        <v>1</v>
      </c>
      <c r="P8" s="2" t="s">
        <v>2</v>
      </c>
    </row>
    <row r="9" spans="1:16" x14ac:dyDescent="0.25">
      <c r="A9" s="15">
        <v>44569</v>
      </c>
      <c r="B9" s="16">
        <v>-1</v>
      </c>
      <c r="C9" s="16">
        <v>2.7</v>
      </c>
      <c r="D9" s="16">
        <v>1.3</v>
      </c>
      <c r="E9" s="16">
        <v>0.6</v>
      </c>
      <c r="F9" s="16">
        <v>3.2</v>
      </c>
      <c r="G9" s="16">
        <v>932.7</v>
      </c>
      <c r="H9" s="17">
        <v>2.2799999999999998</v>
      </c>
      <c r="J9" s="5" t="s">
        <v>3</v>
      </c>
      <c r="K9" s="6">
        <f>AVERAGE(E2:E366)</f>
        <v>2.3106849315068496</v>
      </c>
      <c r="L9" s="6">
        <f>AVERAGE(F2:F366)</f>
        <v>2.1233972602739719</v>
      </c>
      <c r="N9" s="5" t="s">
        <v>3</v>
      </c>
      <c r="O9" s="6">
        <f>AVERAGE(DWD[Regen (mm)])</f>
        <v>2.3106849315068496</v>
      </c>
      <c r="P9" s="6">
        <f>AVERAGE(DWD[Windstärke (Bft)])</f>
        <v>2.1233972602739719</v>
      </c>
    </row>
    <row r="10" spans="1:16" x14ac:dyDescent="0.25">
      <c r="A10" s="12">
        <v>44570</v>
      </c>
      <c r="B10" s="13">
        <v>0.1</v>
      </c>
      <c r="C10" s="13">
        <v>4.2</v>
      </c>
      <c r="D10" s="13">
        <v>2</v>
      </c>
      <c r="E10" s="13">
        <v>4.4000000000000004</v>
      </c>
      <c r="F10" s="13">
        <v>3.96</v>
      </c>
      <c r="G10" s="13">
        <v>926</v>
      </c>
      <c r="H10" s="14">
        <v>0.93</v>
      </c>
      <c r="J10" s="5" t="s">
        <v>4</v>
      </c>
      <c r="K10" s="6">
        <f>MEDIAN(E2:E366)</f>
        <v>0</v>
      </c>
      <c r="L10" s="6">
        <f>MEDIAN(F2:F366)</f>
        <v>1.8</v>
      </c>
      <c r="N10" s="5" t="s">
        <v>4</v>
      </c>
      <c r="O10" s="6">
        <f>MEDIAN((DWD[Regen (mm)]))</f>
        <v>0</v>
      </c>
      <c r="P10" s="6">
        <f>MEDIAN((DWD[Windstärke (Bft)]))</f>
        <v>1.8</v>
      </c>
    </row>
    <row r="11" spans="1:16" x14ac:dyDescent="0.25">
      <c r="A11" s="15">
        <v>44571</v>
      </c>
      <c r="B11" s="16">
        <v>-0.8</v>
      </c>
      <c r="C11" s="16">
        <v>3.1</v>
      </c>
      <c r="D11" s="16">
        <v>1</v>
      </c>
      <c r="E11" s="16">
        <v>0.2</v>
      </c>
      <c r="F11" s="16">
        <v>1.45</v>
      </c>
      <c r="G11" s="16">
        <v>939.4</v>
      </c>
      <c r="H11" s="17">
        <v>0</v>
      </c>
      <c r="J11" s="5" t="s">
        <v>5</v>
      </c>
      <c r="K11" s="6">
        <f>MODE(E2:E366)</f>
        <v>0</v>
      </c>
      <c r="L11" s="6">
        <f>MODE(F2:F366)</f>
        <v>1.78</v>
      </c>
      <c r="N11" s="5" t="s">
        <v>5</v>
      </c>
      <c r="O11" s="6">
        <f>MODE((DWD[Regen (mm)]))</f>
        <v>0</v>
      </c>
      <c r="P11" s="6">
        <f>MODE((DWD[Windstärke (Bft)]))</f>
        <v>1.78</v>
      </c>
    </row>
    <row r="12" spans="1:16" x14ac:dyDescent="0.25">
      <c r="A12" s="12">
        <v>44572</v>
      </c>
      <c r="B12" s="13">
        <v>-1.2</v>
      </c>
      <c r="C12" s="13">
        <v>3.1</v>
      </c>
      <c r="D12" s="13">
        <v>1.3</v>
      </c>
      <c r="E12" s="13">
        <v>0</v>
      </c>
      <c r="F12" s="13">
        <v>2.2599999999999998</v>
      </c>
      <c r="G12" s="13">
        <v>949.8</v>
      </c>
      <c r="H12" s="14">
        <v>5.05</v>
      </c>
      <c r="J12" s="5" t="s">
        <v>6</v>
      </c>
      <c r="K12" s="6">
        <f>_xlfn.PERCENTILE.INC(E2:E366,0.25)</f>
        <v>0</v>
      </c>
      <c r="L12" s="6">
        <f>_xlfn.PERCENTILE.INC(F2:F366,0.25)</f>
        <v>1.45</v>
      </c>
      <c r="N12" s="5" t="s">
        <v>6</v>
      </c>
      <c r="O12" s="6">
        <f>_xlfn.PERCENTILE.INC((DWD[Regen (mm)]),0.25)</f>
        <v>0</v>
      </c>
      <c r="P12" s="6">
        <f>_xlfn.PERCENTILE.INC((DWD[Windstärke (Bft)]),0.25)</f>
        <v>1.45</v>
      </c>
    </row>
    <row r="13" spans="1:16" x14ac:dyDescent="0.25">
      <c r="A13" s="15">
        <v>44573</v>
      </c>
      <c r="B13" s="16">
        <v>-4.0999999999999996</v>
      </c>
      <c r="C13" s="16">
        <v>2.2000000000000002</v>
      </c>
      <c r="D13" s="16">
        <v>-0.7</v>
      </c>
      <c r="E13" s="16">
        <v>0</v>
      </c>
      <c r="F13" s="16">
        <v>1.75</v>
      </c>
      <c r="G13" s="16">
        <v>955.3</v>
      </c>
      <c r="H13" s="17">
        <v>5.97</v>
      </c>
      <c r="J13" s="5" t="s">
        <v>7</v>
      </c>
      <c r="K13" s="6">
        <f>_xlfn.PERCENTILE.INC(E2:E366,0.75)</f>
        <v>2.2999999999999998</v>
      </c>
      <c r="L13" s="6">
        <f>_xlfn.PERCENTILE.INC(F2:F366,0.75)</f>
        <v>2.42</v>
      </c>
      <c r="N13" s="5" t="s">
        <v>7</v>
      </c>
      <c r="O13" s="6">
        <f>_xlfn.PERCENTILE.INC((DWD[Regen (mm)]),0.75)</f>
        <v>2.2999999999999998</v>
      </c>
      <c r="P13" s="6">
        <f>_xlfn.PERCENTILE.INC((DWD[Windstärke (Bft)]),0.75)</f>
        <v>2.42</v>
      </c>
    </row>
    <row r="14" spans="1:16" x14ac:dyDescent="0.25">
      <c r="A14" s="12">
        <v>44574</v>
      </c>
      <c r="B14" s="13">
        <v>-4.5</v>
      </c>
      <c r="C14" s="13">
        <v>1.3</v>
      </c>
      <c r="D14" s="13">
        <v>-2.1</v>
      </c>
      <c r="E14" s="13">
        <v>0</v>
      </c>
      <c r="F14" s="13">
        <v>2.23</v>
      </c>
      <c r="G14" s="13">
        <v>957.6</v>
      </c>
      <c r="H14" s="14">
        <v>5.73</v>
      </c>
    </row>
    <row r="15" spans="1:16" x14ac:dyDescent="0.25">
      <c r="A15" s="15">
        <v>44575</v>
      </c>
      <c r="B15" s="16">
        <v>-5.0999999999999996</v>
      </c>
      <c r="C15" s="16">
        <v>3</v>
      </c>
      <c r="D15" s="16">
        <v>-2.2000000000000002</v>
      </c>
      <c r="E15" s="16">
        <v>0</v>
      </c>
      <c r="F15" s="16">
        <v>0.85</v>
      </c>
      <c r="G15" s="16">
        <v>954.1</v>
      </c>
      <c r="H15" s="17">
        <v>3.7</v>
      </c>
    </row>
    <row r="16" spans="1:16" x14ac:dyDescent="0.25">
      <c r="A16" s="12">
        <v>44576</v>
      </c>
      <c r="B16" s="13">
        <v>-5.0999999999999996</v>
      </c>
      <c r="C16" s="13">
        <v>4.5</v>
      </c>
      <c r="D16" s="13">
        <v>-1.2</v>
      </c>
      <c r="E16" s="13">
        <v>0</v>
      </c>
      <c r="F16" s="13">
        <v>1.38</v>
      </c>
      <c r="G16" s="13">
        <v>946.9</v>
      </c>
      <c r="H16" s="14">
        <v>7.9</v>
      </c>
    </row>
    <row r="17" spans="1:8" x14ac:dyDescent="0.25">
      <c r="A17" s="15">
        <v>44577</v>
      </c>
      <c r="B17" s="16">
        <v>-1.3</v>
      </c>
      <c r="C17" s="16">
        <v>4.0999999999999996</v>
      </c>
      <c r="D17" s="16">
        <v>0.6</v>
      </c>
      <c r="E17" s="16">
        <v>0</v>
      </c>
      <c r="F17" s="16">
        <v>2.84</v>
      </c>
      <c r="G17" s="16">
        <v>947.4</v>
      </c>
      <c r="H17" s="17">
        <v>3.08</v>
      </c>
    </row>
    <row r="18" spans="1:8" x14ac:dyDescent="0.25">
      <c r="A18" s="12">
        <v>44578</v>
      </c>
      <c r="B18" s="13">
        <v>1.1000000000000001</v>
      </c>
      <c r="C18" s="13">
        <v>5.5</v>
      </c>
      <c r="D18" s="13">
        <v>2.9</v>
      </c>
      <c r="E18" s="13">
        <v>0.1</v>
      </c>
      <c r="F18" s="13">
        <v>2.74</v>
      </c>
      <c r="G18" s="13">
        <v>953.7</v>
      </c>
      <c r="H18" s="14">
        <v>0.43</v>
      </c>
    </row>
    <row r="19" spans="1:8" x14ac:dyDescent="0.25">
      <c r="A19" s="15">
        <v>44579</v>
      </c>
      <c r="B19" s="16">
        <v>0</v>
      </c>
      <c r="C19" s="16">
        <v>4.7</v>
      </c>
      <c r="D19" s="16">
        <v>2.6</v>
      </c>
      <c r="E19" s="16">
        <v>0</v>
      </c>
      <c r="F19" s="16">
        <v>2.08</v>
      </c>
      <c r="G19" s="16">
        <v>954.7</v>
      </c>
      <c r="H19" s="17">
        <v>1.28</v>
      </c>
    </row>
    <row r="20" spans="1:8" x14ac:dyDescent="0.25">
      <c r="A20" s="12">
        <v>44580</v>
      </c>
      <c r="B20" s="13">
        <v>-1.5</v>
      </c>
      <c r="C20" s="13">
        <v>5</v>
      </c>
      <c r="D20" s="13">
        <v>1.8</v>
      </c>
      <c r="E20" s="13">
        <v>0</v>
      </c>
      <c r="F20" s="13">
        <v>3.22</v>
      </c>
      <c r="G20" s="13">
        <v>947.5</v>
      </c>
      <c r="H20" s="14">
        <v>4.4000000000000004</v>
      </c>
    </row>
    <row r="21" spans="1:8" x14ac:dyDescent="0.25">
      <c r="A21" s="15">
        <v>44581</v>
      </c>
      <c r="B21" s="16">
        <v>-0.1</v>
      </c>
      <c r="C21" s="16">
        <v>3.7</v>
      </c>
      <c r="D21" s="16">
        <v>1.6</v>
      </c>
      <c r="E21" s="16">
        <v>1.2</v>
      </c>
      <c r="F21" s="16">
        <v>3.61</v>
      </c>
      <c r="G21" s="16">
        <v>946.2</v>
      </c>
      <c r="H21" s="17">
        <v>0.72</v>
      </c>
    </row>
    <row r="22" spans="1:8" x14ac:dyDescent="0.25">
      <c r="A22" s="12">
        <v>44582</v>
      </c>
      <c r="B22" s="13">
        <v>-1.8</v>
      </c>
      <c r="C22" s="13">
        <v>1.4</v>
      </c>
      <c r="D22" s="13">
        <v>-0.1</v>
      </c>
      <c r="E22" s="13">
        <v>0</v>
      </c>
      <c r="F22" s="13">
        <v>1.41</v>
      </c>
      <c r="G22" s="13">
        <v>951.3</v>
      </c>
      <c r="H22" s="14">
        <v>1.9</v>
      </c>
    </row>
    <row r="23" spans="1:8" x14ac:dyDescent="0.25">
      <c r="A23" s="15">
        <v>44583</v>
      </c>
      <c r="B23" s="16">
        <v>-0.4</v>
      </c>
      <c r="C23" s="16">
        <v>1.2</v>
      </c>
      <c r="D23" s="16">
        <v>0.3</v>
      </c>
      <c r="E23" s="16">
        <v>0.1</v>
      </c>
      <c r="F23" s="16">
        <v>2.39</v>
      </c>
      <c r="G23" s="16">
        <v>952.8</v>
      </c>
      <c r="H23" s="17">
        <v>0</v>
      </c>
    </row>
    <row r="24" spans="1:8" x14ac:dyDescent="0.25">
      <c r="A24" s="12">
        <v>44584</v>
      </c>
      <c r="B24" s="13">
        <v>-1.5</v>
      </c>
      <c r="C24" s="13">
        <v>5.2</v>
      </c>
      <c r="D24" s="13">
        <v>1.2</v>
      </c>
      <c r="E24" s="13">
        <v>0</v>
      </c>
      <c r="F24" s="13">
        <v>1.28</v>
      </c>
      <c r="G24" s="13">
        <v>952.8</v>
      </c>
      <c r="H24" s="14">
        <v>3.72</v>
      </c>
    </row>
    <row r="25" spans="1:8" x14ac:dyDescent="0.25">
      <c r="A25" s="15">
        <v>44585</v>
      </c>
      <c r="B25" s="16">
        <v>-4.2</v>
      </c>
      <c r="C25" s="16">
        <v>1.2</v>
      </c>
      <c r="D25" s="16">
        <v>-1.5</v>
      </c>
      <c r="E25" s="16">
        <v>0</v>
      </c>
      <c r="F25" s="16">
        <v>1.05</v>
      </c>
      <c r="G25" s="16">
        <v>951.8</v>
      </c>
      <c r="H25" s="17">
        <v>4.1500000000000004</v>
      </c>
    </row>
    <row r="26" spans="1:8" x14ac:dyDescent="0.25">
      <c r="A26" s="12">
        <v>44586</v>
      </c>
      <c r="B26" s="13">
        <v>-3.9</v>
      </c>
      <c r="C26" s="13">
        <v>1.5</v>
      </c>
      <c r="D26" s="13">
        <v>-0.9</v>
      </c>
      <c r="E26" s="13">
        <v>0</v>
      </c>
      <c r="F26" s="13">
        <v>1.78</v>
      </c>
      <c r="G26" s="13">
        <v>951.9</v>
      </c>
      <c r="H26" s="14">
        <v>1.22</v>
      </c>
    </row>
    <row r="27" spans="1:8" x14ac:dyDescent="0.25">
      <c r="A27" s="15">
        <v>44587</v>
      </c>
      <c r="B27" s="16">
        <v>-2.4</v>
      </c>
      <c r="C27" s="16">
        <v>2.1</v>
      </c>
      <c r="D27" s="16">
        <v>-1</v>
      </c>
      <c r="E27" s="16">
        <v>0</v>
      </c>
      <c r="F27" s="16">
        <v>2.13</v>
      </c>
      <c r="G27" s="16">
        <v>950.4</v>
      </c>
      <c r="H27" s="17">
        <v>3.02</v>
      </c>
    </row>
    <row r="28" spans="1:8" x14ac:dyDescent="0.25">
      <c r="A28" s="12">
        <v>44588</v>
      </c>
      <c r="B28" s="13">
        <v>-2.6</v>
      </c>
      <c r="C28" s="13">
        <v>4.0999999999999996</v>
      </c>
      <c r="D28" s="13">
        <v>-0.4</v>
      </c>
      <c r="E28" s="13">
        <v>1.2</v>
      </c>
      <c r="F28" s="13">
        <v>3.05</v>
      </c>
      <c r="G28" s="13">
        <v>948.4</v>
      </c>
      <c r="H28" s="14">
        <v>4.5</v>
      </c>
    </row>
    <row r="29" spans="1:8" x14ac:dyDescent="0.25">
      <c r="A29" s="15">
        <v>44589</v>
      </c>
      <c r="B29" s="16">
        <v>0.5</v>
      </c>
      <c r="C29" s="16">
        <v>5</v>
      </c>
      <c r="D29" s="16">
        <v>2</v>
      </c>
      <c r="E29" s="16">
        <v>0.1</v>
      </c>
      <c r="F29" s="16">
        <v>2.95</v>
      </c>
      <c r="G29" s="16">
        <v>953.4</v>
      </c>
      <c r="H29" s="17">
        <v>2.2200000000000002</v>
      </c>
    </row>
    <row r="30" spans="1:8" x14ac:dyDescent="0.25">
      <c r="A30" s="12">
        <v>44590</v>
      </c>
      <c r="B30" s="13">
        <v>-1.3</v>
      </c>
      <c r="C30" s="13">
        <v>7.6</v>
      </c>
      <c r="D30" s="13">
        <v>3.4</v>
      </c>
      <c r="E30" s="13">
        <v>0</v>
      </c>
      <c r="F30" s="13">
        <v>3.99</v>
      </c>
      <c r="G30" s="13">
        <v>950.8</v>
      </c>
      <c r="H30" s="14">
        <v>4.4800000000000004</v>
      </c>
    </row>
    <row r="31" spans="1:8" x14ac:dyDescent="0.25">
      <c r="A31" s="15">
        <v>44591</v>
      </c>
      <c r="B31" s="16">
        <v>-1.4</v>
      </c>
      <c r="C31" s="16">
        <v>8.6999999999999993</v>
      </c>
      <c r="D31" s="16">
        <v>4.7</v>
      </c>
      <c r="E31" s="16">
        <v>0</v>
      </c>
      <c r="F31" s="16">
        <v>3.52</v>
      </c>
      <c r="G31" s="16">
        <v>947.8</v>
      </c>
      <c r="H31" s="17">
        <v>3.93</v>
      </c>
    </row>
    <row r="32" spans="1:8" x14ac:dyDescent="0.25">
      <c r="A32" s="12">
        <v>44592</v>
      </c>
      <c r="B32" s="13">
        <v>-1.2</v>
      </c>
      <c r="C32" s="13">
        <v>4.7</v>
      </c>
      <c r="D32" s="13">
        <v>2.2999999999999998</v>
      </c>
      <c r="E32" s="13">
        <v>3.2</v>
      </c>
      <c r="F32" s="13">
        <v>4.78</v>
      </c>
      <c r="G32" s="13">
        <v>935.8</v>
      </c>
      <c r="H32" s="14">
        <v>0.62</v>
      </c>
    </row>
    <row r="33" spans="1:8" x14ac:dyDescent="0.25">
      <c r="A33" s="15">
        <v>44593</v>
      </c>
      <c r="B33" s="16">
        <v>0.6</v>
      </c>
      <c r="C33" s="16">
        <v>2.2000000000000002</v>
      </c>
      <c r="D33" s="16">
        <v>1.5</v>
      </c>
      <c r="E33" s="16">
        <v>1.3</v>
      </c>
      <c r="F33" s="16">
        <v>5.53</v>
      </c>
      <c r="G33" s="16">
        <v>940.2</v>
      </c>
      <c r="H33" s="17">
        <v>0</v>
      </c>
    </row>
    <row r="34" spans="1:8" x14ac:dyDescent="0.25">
      <c r="A34" s="12">
        <v>44594</v>
      </c>
      <c r="B34" s="13">
        <v>2.6</v>
      </c>
      <c r="C34" s="13">
        <v>7.1</v>
      </c>
      <c r="D34" s="13">
        <v>5.4</v>
      </c>
      <c r="E34" s="13">
        <v>0.5</v>
      </c>
      <c r="F34" s="13">
        <v>4.45</v>
      </c>
      <c r="G34" s="13">
        <v>940.9</v>
      </c>
      <c r="H34" s="14">
        <v>0</v>
      </c>
    </row>
    <row r="35" spans="1:8" x14ac:dyDescent="0.25">
      <c r="A35" s="15">
        <v>44595</v>
      </c>
      <c r="B35" s="16">
        <v>4.0999999999999996</v>
      </c>
      <c r="C35" s="16">
        <v>8.6999999999999993</v>
      </c>
      <c r="D35" s="16">
        <v>6.3</v>
      </c>
      <c r="E35" s="16">
        <v>0</v>
      </c>
      <c r="F35" s="16">
        <v>1.95</v>
      </c>
      <c r="G35" s="16">
        <v>940.6</v>
      </c>
      <c r="H35" s="17">
        <v>2.93</v>
      </c>
    </row>
    <row r="36" spans="1:8" x14ac:dyDescent="0.25">
      <c r="A36" s="12">
        <v>44596</v>
      </c>
      <c r="B36" s="13">
        <v>2.2999999999999998</v>
      </c>
      <c r="C36" s="13">
        <v>7.8</v>
      </c>
      <c r="D36" s="13">
        <v>5.4</v>
      </c>
      <c r="E36" s="13">
        <v>0</v>
      </c>
      <c r="F36" s="13">
        <v>4.01</v>
      </c>
      <c r="G36" s="13">
        <v>937.5</v>
      </c>
      <c r="H36" s="14">
        <v>4.2699999999999996</v>
      </c>
    </row>
    <row r="37" spans="1:8" x14ac:dyDescent="0.25">
      <c r="A37" s="15">
        <v>44597</v>
      </c>
      <c r="B37" s="16">
        <v>-0.3</v>
      </c>
      <c r="C37" s="16">
        <v>6.6</v>
      </c>
      <c r="D37" s="16">
        <v>3.1</v>
      </c>
      <c r="E37" s="16">
        <v>0.9</v>
      </c>
      <c r="F37" s="16">
        <v>2.58</v>
      </c>
      <c r="G37" s="16">
        <v>944</v>
      </c>
      <c r="H37" s="17">
        <v>8.5299999999999994</v>
      </c>
    </row>
    <row r="38" spans="1:8" x14ac:dyDescent="0.25">
      <c r="A38" s="12">
        <v>44598</v>
      </c>
      <c r="B38" s="13">
        <v>0.1</v>
      </c>
      <c r="C38" s="13">
        <v>6.7</v>
      </c>
      <c r="D38" s="13">
        <v>4.3</v>
      </c>
      <c r="E38" s="13">
        <v>3.9</v>
      </c>
      <c r="F38" s="13">
        <v>7.09</v>
      </c>
      <c r="G38" s="13">
        <v>938.2</v>
      </c>
      <c r="H38" s="14">
        <v>0.97</v>
      </c>
    </row>
    <row r="39" spans="1:8" x14ac:dyDescent="0.25">
      <c r="A39" s="15">
        <v>44599</v>
      </c>
      <c r="B39" s="16">
        <v>-0.7</v>
      </c>
      <c r="C39" s="16">
        <v>5.3</v>
      </c>
      <c r="D39" s="16">
        <v>2.2000000000000002</v>
      </c>
      <c r="E39" s="16">
        <v>13.2</v>
      </c>
      <c r="F39" s="16">
        <v>3.63</v>
      </c>
      <c r="G39" s="16">
        <v>943</v>
      </c>
      <c r="H39" s="17">
        <v>2.0499999999999998</v>
      </c>
    </row>
    <row r="40" spans="1:8" x14ac:dyDescent="0.25">
      <c r="A40" s="12">
        <v>44600</v>
      </c>
      <c r="B40" s="13">
        <v>-1.6</v>
      </c>
      <c r="C40" s="13">
        <v>8.3000000000000007</v>
      </c>
      <c r="D40" s="13">
        <v>2.2000000000000002</v>
      </c>
      <c r="E40" s="13">
        <v>0</v>
      </c>
      <c r="F40" s="13">
        <v>2.3199999999999998</v>
      </c>
      <c r="G40" s="13">
        <v>952.7</v>
      </c>
      <c r="H40" s="14">
        <v>3.87</v>
      </c>
    </row>
    <row r="41" spans="1:8" x14ac:dyDescent="0.25">
      <c r="A41" s="15">
        <v>44601</v>
      </c>
      <c r="B41" s="16">
        <v>-4</v>
      </c>
      <c r="C41" s="16">
        <v>10.199999999999999</v>
      </c>
      <c r="D41" s="16">
        <v>1.4</v>
      </c>
      <c r="E41" s="16">
        <v>0</v>
      </c>
      <c r="F41" s="16">
        <v>1.32</v>
      </c>
      <c r="G41" s="16">
        <v>949.5</v>
      </c>
      <c r="H41" s="17">
        <v>9.0299999999999994</v>
      </c>
    </row>
    <row r="42" spans="1:8" x14ac:dyDescent="0.25">
      <c r="A42" s="12">
        <v>44602</v>
      </c>
      <c r="B42" s="13">
        <v>-4.2</v>
      </c>
      <c r="C42" s="13">
        <v>12.2</v>
      </c>
      <c r="D42" s="13">
        <v>3.9</v>
      </c>
      <c r="E42" s="13">
        <v>0</v>
      </c>
      <c r="F42" s="13">
        <v>2.5299999999999998</v>
      </c>
      <c r="G42" s="13">
        <v>944.9</v>
      </c>
      <c r="H42" s="14">
        <v>9.0500000000000007</v>
      </c>
    </row>
    <row r="43" spans="1:8" x14ac:dyDescent="0.25">
      <c r="A43" s="15">
        <v>44603</v>
      </c>
      <c r="B43" s="16">
        <v>-2.1</v>
      </c>
      <c r="C43" s="16">
        <v>6</v>
      </c>
      <c r="D43" s="16">
        <v>3.4</v>
      </c>
      <c r="E43" s="16">
        <v>9.5</v>
      </c>
      <c r="F43" s="16">
        <v>1.94</v>
      </c>
      <c r="G43" s="16">
        <v>948.5</v>
      </c>
      <c r="H43" s="17">
        <v>2.85</v>
      </c>
    </row>
    <row r="44" spans="1:8" x14ac:dyDescent="0.25">
      <c r="A44" s="12">
        <v>44604</v>
      </c>
      <c r="B44" s="13">
        <v>-3.9</v>
      </c>
      <c r="C44" s="13">
        <v>5.3</v>
      </c>
      <c r="D44" s="13">
        <v>-0.3</v>
      </c>
      <c r="E44" s="13">
        <v>0</v>
      </c>
      <c r="F44" s="13">
        <v>1.5</v>
      </c>
      <c r="G44" s="13">
        <v>948.3</v>
      </c>
      <c r="H44" s="14">
        <v>8.7200000000000006</v>
      </c>
    </row>
    <row r="45" spans="1:8" x14ac:dyDescent="0.25">
      <c r="A45" s="15">
        <v>44605</v>
      </c>
      <c r="B45" s="16">
        <v>-5</v>
      </c>
      <c r="C45" s="16">
        <v>10.5</v>
      </c>
      <c r="D45" s="16">
        <v>1.1000000000000001</v>
      </c>
      <c r="E45" s="16">
        <v>0</v>
      </c>
      <c r="F45" s="16">
        <v>1.2</v>
      </c>
      <c r="G45" s="16">
        <v>940.4</v>
      </c>
      <c r="H45" s="17">
        <v>9.48</v>
      </c>
    </row>
    <row r="46" spans="1:8" x14ac:dyDescent="0.25">
      <c r="A46" s="12">
        <v>44606</v>
      </c>
      <c r="B46" s="13">
        <v>-4</v>
      </c>
      <c r="C46" s="13">
        <v>10.4</v>
      </c>
      <c r="D46" s="13">
        <v>3.1</v>
      </c>
      <c r="E46" s="13">
        <v>0</v>
      </c>
      <c r="F46" s="13">
        <v>1.65</v>
      </c>
      <c r="G46" s="13">
        <v>931.7</v>
      </c>
      <c r="H46" s="14">
        <v>2.68</v>
      </c>
    </row>
    <row r="47" spans="1:8" x14ac:dyDescent="0.25">
      <c r="A47" s="15">
        <v>44607</v>
      </c>
      <c r="B47" s="16">
        <v>1.7</v>
      </c>
      <c r="C47" s="16">
        <v>6</v>
      </c>
      <c r="D47" s="16">
        <v>4.4000000000000004</v>
      </c>
      <c r="E47" s="16">
        <v>0.3</v>
      </c>
      <c r="F47" s="16">
        <v>3.13</v>
      </c>
      <c r="G47" s="16">
        <v>936.4</v>
      </c>
      <c r="H47" s="17">
        <v>0.73</v>
      </c>
    </row>
    <row r="48" spans="1:8" x14ac:dyDescent="0.25">
      <c r="A48" s="12">
        <v>44608</v>
      </c>
      <c r="B48" s="13">
        <v>1.8</v>
      </c>
      <c r="C48" s="13">
        <v>9.8000000000000007</v>
      </c>
      <c r="D48" s="13">
        <v>5.2</v>
      </c>
      <c r="E48" s="13">
        <v>1.2</v>
      </c>
      <c r="F48" s="13">
        <v>4.2300000000000004</v>
      </c>
      <c r="G48" s="13">
        <v>933.8</v>
      </c>
      <c r="H48" s="14">
        <v>0</v>
      </c>
    </row>
    <row r="49" spans="1:8" x14ac:dyDescent="0.25">
      <c r="A49" s="15">
        <v>44609</v>
      </c>
      <c r="B49" s="16">
        <v>8.1999999999999993</v>
      </c>
      <c r="C49" s="16">
        <v>12.8</v>
      </c>
      <c r="D49" s="16">
        <v>10.8</v>
      </c>
      <c r="E49" s="16">
        <v>1</v>
      </c>
      <c r="F49" s="16">
        <v>7.72</v>
      </c>
      <c r="G49" s="16">
        <v>933.7</v>
      </c>
      <c r="H49" s="17">
        <v>3.5</v>
      </c>
    </row>
    <row r="50" spans="1:8" x14ac:dyDescent="0.25">
      <c r="A50" s="12">
        <v>44610</v>
      </c>
      <c r="B50" s="13">
        <v>6.9</v>
      </c>
      <c r="C50" s="13">
        <v>13.6</v>
      </c>
      <c r="D50" s="13">
        <v>9.8000000000000007</v>
      </c>
      <c r="E50" s="13">
        <v>1.1000000000000001</v>
      </c>
      <c r="F50" s="13">
        <v>3.84</v>
      </c>
      <c r="G50" s="13">
        <v>933.4</v>
      </c>
      <c r="H50" s="14">
        <v>0.8</v>
      </c>
    </row>
    <row r="51" spans="1:8" x14ac:dyDescent="0.25">
      <c r="A51" s="15">
        <v>44611</v>
      </c>
      <c r="B51" s="16">
        <v>0.9</v>
      </c>
      <c r="C51" s="16">
        <v>8.1999999999999993</v>
      </c>
      <c r="D51" s="16">
        <v>5.0999999999999996</v>
      </c>
      <c r="E51" s="16">
        <v>0.9</v>
      </c>
      <c r="F51" s="16">
        <v>4.53</v>
      </c>
      <c r="G51" s="16">
        <v>939.8</v>
      </c>
      <c r="H51" s="17">
        <v>6.77</v>
      </c>
    </row>
    <row r="52" spans="1:8" x14ac:dyDescent="0.25">
      <c r="A52" s="12">
        <v>44612</v>
      </c>
      <c r="B52" s="13">
        <v>3</v>
      </c>
      <c r="C52" s="13">
        <v>9.8000000000000007</v>
      </c>
      <c r="D52" s="13">
        <v>7.1</v>
      </c>
      <c r="E52" s="13">
        <v>0</v>
      </c>
      <c r="F52" s="13">
        <v>6.49</v>
      </c>
      <c r="G52" s="13">
        <v>939.4</v>
      </c>
      <c r="H52" s="14">
        <v>2.4</v>
      </c>
    </row>
    <row r="53" spans="1:8" x14ac:dyDescent="0.25">
      <c r="A53" s="15">
        <v>44613</v>
      </c>
      <c r="B53" s="16">
        <v>2.4</v>
      </c>
      <c r="C53" s="16">
        <v>9.4</v>
      </c>
      <c r="D53" s="16">
        <v>5.3</v>
      </c>
      <c r="E53" s="16">
        <v>7.9</v>
      </c>
      <c r="F53" s="16">
        <v>7.34</v>
      </c>
      <c r="G53" s="16">
        <v>932.1</v>
      </c>
      <c r="H53" s="17">
        <v>2.08</v>
      </c>
    </row>
    <row r="54" spans="1:8" x14ac:dyDescent="0.25">
      <c r="A54" s="12">
        <v>44614</v>
      </c>
      <c r="B54" s="13">
        <v>2.6</v>
      </c>
      <c r="C54" s="13">
        <v>8.1</v>
      </c>
      <c r="D54" s="13">
        <v>5.6</v>
      </c>
      <c r="E54" s="13">
        <v>0.7</v>
      </c>
      <c r="F54" s="13">
        <v>4.71</v>
      </c>
      <c r="G54" s="13">
        <v>943</v>
      </c>
      <c r="H54" s="14">
        <v>2.25</v>
      </c>
    </row>
    <row r="55" spans="1:8" x14ac:dyDescent="0.25">
      <c r="A55" s="15">
        <v>44615</v>
      </c>
      <c r="B55" s="16">
        <v>0.7</v>
      </c>
      <c r="C55" s="16">
        <v>11</v>
      </c>
      <c r="D55" s="16">
        <v>6.6</v>
      </c>
      <c r="E55" s="16">
        <v>0</v>
      </c>
      <c r="F55" s="16">
        <v>2.2599999999999998</v>
      </c>
      <c r="G55" s="16">
        <v>946.4</v>
      </c>
      <c r="H55" s="17">
        <v>5.42</v>
      </c>
    </row>
    <row r="56" spans="1:8" x14ac:dyDescent="0.25">
      <c r="A56" s="12">
        <v>44616</v>
      </c>
      <c r="B56" s="13">
        <v>-2.2000000000000002</v>
      </c>
      <c r="C56" s="13">
        <v>11.4</v>
      </c>
      <c r="D56" s="13">
        <v>4.8</v>
      </c>
      <c r="E56" s="13">
        <v>0.2</v>
      </c>
      <c r="F56" s="13">
        <v>3.26</v>
      </c>
      <c r="G56" s="13">
        <v>939.3</v>
      </c>
      <c r="H56" s="14">
        <v>6.38</v>
      </c>
    </row>
    <row r="57" spans="1:8" x14ac:dyDescent="0.25">
      <c r="A57" s="15">
        <v>44617</v>
      </c>
      <c r="B57" s="16">
        <v>0.1</v>
      </c>
      <c r="C57" s="16">
        <v>5.4</v>
      </c>
      <c r="D57" s="16">
        <v>2.5</v>
      </c>
      <c r="E57" s="16">
        <v>1.5</v>
      </c>
      <c r="F57" s="16">
        <v>2.95</v>
      </c>
      <c r="G57" s="16">
        <v>945.7</v>
      </c>
      <c r="H57" s="17">
        <v>2.58</v>
      </c>
    </row>
    <row r="58" spans="1:8" x14ac:dyDescent="0.25">
      <c r="A58" s="12">
        <v>44618</v>
      </c>
      <c r="B58" s="13">
        <v>-1.9</v>
      </c>
      <c r="C58" s="13">
        <v>5.5</v>
      </c>
      <c r="D58" s="13">
        <v>1.2</v>
      </c>
      <c r="E58" s="13">
        <v>0</v>
      </c>
      <c r="F58" s="13">
        <v>1.74</v>
      </c>
      <c r="G58" s="13">
        <v>951</v>
      </c>
      <c r="H58" s="14">
        <v>4.5</v>
      </c>
    </row>
    <row r="59" spans="1:8" x14ac:dyDescent="0.25">
      <c r="A59" s="15">
        <v>44619</v>
      </c>
      <c r="B59" s="16">
        <v>-1.1000000000000001</v>
      </c>
      <c r="C59" s="16">
        <v>6.7</v>
      </c>
      <c r="D59" s="16">
        <v>2</v>
      </c>
      <c r="E59" s="16">
        <v>0</v>
      </c>
      <c r="F59" s="16">
        <v>3.6</v>
      </c>
      <c r="G59" s="16">
        <v>948.7</v>
      </c>
      <c r="H59" s="17">
        <v>10.3</v>
      </c>
    </row>
    <row r="60" spans="1:8" x14ac:dyDescent="0.25">
      <c r="A60" s="12">
        <v>44620</v>
      </c>
      <c r="B60" s="13">
        <v>-4.3</v>
      </c>
      <c r="C60" s="13">
        <v>8.3000000000000007</v>
      </c>
      <c r="D60" s="13">
        <v>1.1000000000000001</v>
      </c>
      <c r="E60" s="13">
        <v>0</v>
      </c>
      <c r="F60" s="13">
        <v>1.72</v>
      </c>
      <c r="G60" s="13">
        <v>949.3</v>
      </c>
      <c r="H60" s="14">
        <v>10.35</v>
      </c>
    </row>
    <row r="61" spans="1:8" x14ac:dyDescent="0.25">
      <c r="A61" s="15">
        <v>44621</v>
      </c>
      <c r="B61" s="16">
        <v>-4.8</v>
      </c>
      <c r="C61" s="16">
        <v>7.9</v>
      </c>
      <c r="D61" s="16">
        <v>0.3</v>
      </c>
      <c r="E61" s="16">
        <v>0</v>
      </c>
      <c r="F61" s="16">
        <v>1.46</v>
      </c>
      <c r="G61" s="16">
        <v>947.2</v>
      </c>
      <c r="H61" s="17">
        <v>9.9</v>
      </c>
    </row>
    <row r="62" spans="1:8" x14ac:dyDescent="0.25">
      <c r="A62" s="12">
        <v>44622</v>
      </c>
      <c r="B62" s="13">
        <v>-5.9</v>
      </c>
      <c r="C62" s="13">
        <v>6.4</v>
      </c>
      <c r="D62" s="13">
        <v>0.1</v>
      </c>
      <c r="E62" s="13">
        <v>0</v>
      </c>
      <c r="F62" s="13">
        <v>0.96</v>
      </c>
      <c r="G62" s="13">
        <v>942.5</v>
      </c>
      <c r="H62" s="14">
        <v>1.17</v>
      </c>
    </row>
    <row r="63" spans="1:8" x14ac:dyDescent="0.25">
      <c r="A63" s="15">
        <v>44623</v>
      </c>
      <c r="B63" s="16">
        <v>-4.3</v>
      </c>
      <c r="C63" s="16">
        <v>11.9</v>
      </c>
      <c r="D63" s="16">
        <v>3</v>
      </c>
      <c r="E63" s="16">
        <v>0</v>
      </c>
      <c r="F63" s="16">
        <v>1.36</v>
      </c>
      <c r="G63" s="16">
        <v>937.6</v>
      </c>
      <c r="H63" s="17">
        <v>10.35</v>
      </c>
    </row>
    <row r="64" spans="1:8" x14ac:dyDescent="0.25">
      <c r="A64" s="12">
        <v>44624</v>
      </c>
      <c r="B64" s="13">
        <v>-3.4</v>
      </c>
      <c r="C64" s="13">
        <v>7.9</v>
      </c>
      <c r="D64" s="13">
        <v>1.6</v>
      </c>
      <c r="E64" s="13">
        <v>0</v>
      </c>
      <c r="F64" s="13">
        <v>2.64</v>
      </c>
      <c r="G64" s="13">
        <v>938</v>
      </c>
      <c r="H64" s="14">
        <v>10.52</v>
      </c>
    </row>
    <row r="65" spans="1:8" x14ac:dyDescent="0.25">
      <c r="A65" s="15">
        <v>44625</v>
      </c>
      <c r="B65" s="16">
        <v>-4</v>
      </c>
      <c r="C65" s="16">
        <v>6.6</v>
      </c>
      <c r="D65" s="16">
        <v>0.5</v>
      </c>
      <c r="E65" s="16">
        <v>0</v>
      </c>
      <c r="F65" s="16">
        <v>2.63</v>
      </c>
      <c r="G65" s="16">
        <v>938.4</v>
      </c>
      <c r="H65" s="17">
        <v>10.57</v>
      </c>
    </row>
    <row r="66" spans="1:8" x14ac:dyDescent="0.25">
      <c r="A66" s="12">
        <v>44626</v>
      </c>
      <c r="B66" s="13">
        <v>-4</v>
      </c>
      <c r="C66" s="13">
        <v>4.9000000000000004</v>
      </c>
      <c r="D66" s="13">
        <v>-0.1</v>
      </c>
      <c r="E66" s="13">
        <v>0</v>
      </c>
      <c r="F66" s="13">
        <v>2.71</v>
      </c>
      <c r="G66" s="13">
        <v>939.3</v>
      </c>
      <c r="H66" s="14">
        <v>8.48</v>
      </c>
    </row>
    <row r="67" spans="1:8" x14ac:dyDescent="0.25">
      <c r="A67" s="15">
        <v>44627</v>
      </c>
      <c r="B67" s="16">
        <v>-3.7</v>
      </c>
      <c r="C67" s="16">
        <v>4.2</v>
      </c>
      <c r="D67" s="16">
        <v>-0.3</v>
      </c>
      <c r="E67" s="16">
        <v>0</v>
      </c>
      <c r="F67" s="16">
        <v>3.32</v>
      </c>
      <c r="G67" s="16">
        <v>941</v>
      </c>
      <c r="H67" s="17">
        <v>10.45</v>
      </c>
    </row>
    <row r="68" spans="1:8" x14ac:dyDescent="0.25">
      <c r="A68" s="12">
        <v>44628</v>
      </c>
      <c r="B68" s="13">
        <v>-5.7</v>
      </c>
      <c r="C68" s="13">
        <v>8.5</v>
      </c>
      <c r="D68" s="13">
        <v>0.1</v>
      </c>
      <c r="E68" s="13">
        <v>0</v>
      </c>
      <c r="F68" s="13">
        <v>2.1800000000000002</v>
      </c>
      <c r="G68" s="13">
        <v>940.9</v>
      </c>
      <c r="H68" s="14">
        <v>10.6</v>
      </c>
    </row>
    <row r="69" spans="1:8" x14ac:dyDescent="0.25">
      <c r="A69" s="15">
        <v>44629</v>
      </c>
      <c r="B69" s="16">
        <v>-6.9</v>
      </c>
      <c r="C69" s="16">
        <v>12.3</v>
      </c>
      <c r="D69" s="16">
        <v>1.6</v>
      </c>
      <c r="E69" s="16">
        <v>0</v>
      </c>
      <c r="F69" s="16">
        <v>1.27</v>
      </c>
      <c r="G69" s="16">
        <v>943.8</v>
      </c>
      <c r="H69" s="17">
        <v>10.82</v>
      </c>
    </row>
    <row r="70" spans="1:8" x14ac:dyDescent="0.25">
      <c r="A70" s="12">
        <v>44630</v>
      </c>
      <c r="B70" s="13">
        <v>-5.4</v>
      </c>
      <c r="C70" s="13">
        <v>14.6</v>
      </c>
      <c r="D70" s="13">
        <v>4</v>
      </c>
      <c r="E70" s="13">
        <v>0</v>
      </c>
      <c r="F70" s="13">
        <v>1.95</v>
      </c>
      <c r="G70" s="13">
        <v>943.6</v>
      </c>
      <c r="H70" s="14">
        <v>10.92</v>
      </c>
    </row>
    <row r="71" spans="1:8" x14ac:dyDescent="0.25">
      <c r="A71" s="15">
        <v>44631</v>
      </c>
      <c r="B71" s="16">
        <v>-4.3</v>
      </c>
      <c r="C71" s="16">
        <v>14.4</v>
      </c>
      <c r="D71" s="16">
        <v>4.0999999999999996</v>
      </c>
      <c r="E71" s="16">
        <v>0</v>
      </c>
      <c r="F71" s="16">
        <v>1.9</v>
      </c>
      <c r="G71" s="16">
        <v>939.3</v>
      </c>
      <c r="H71" s="17">
        <v>9.42</v>
      </c>
    </row>
    <row r="72" spans="1:8" x14ac:dyDescent="0.25">
      <c r="A72" s="12">
        <v>44632</v>
      </c>
      <c r="B72" s="13">
        <v>-2.1</v>
      </c>
      <c r="C72" s="13">
        <v>14.2</v>
      </c>
      <c r="D72" s="13">
        <v>5.0999999999999996</v>
      </c>
      <c r="E72" s="13">
        <v>0</v>
      </c>
      <c r="F72" s="13">
        <v>2.04</v>
      </c>
      <c r="G72" s="13">
        <v>939.5</v>
      </c>
      <c r="H72" s="14">
        <v>9.83</v>
      </c>
    </row>
    <row r="73" spans="1:8" x14ac:dyDescent="0.25">
      <c r="A73" s="15">
        <v>44633</v>
      </c>
      <c r="B73" s="16">
        <v>-3.4</v>
      </c>
      <c r="C73" s="16">
        <v>17</v>
      </c>
      <c r="D73" s="16">
        <v>6.4</v>
      </c>
      <c r="E73" s="16">
        <v>0</v>
      </c>
      <c r="F73" s="16">
        <v>1.44</v>
      </c>
      <c r="G73" s="16">
        <v>937.4</v>
      </c>
      <c r="H73" s="17">
        <v>10.9</v>
      </c>
    </row>
    <row r="74" spans="1:8" x14ac:dyDescent="0.25">
      <c r="A74" s="12">
        <v>44634</v>
      </c>
      <c r="B74" s="13">
        <v>4.2</v>
      </c>
      <c r="C74" s="13">
        <v>14.4</v>
      </c>
      <c r="D74" s="13">
        <v>9.1</v>
      </c>
      <c r="E74" s="13">
        <v>0</v>
      </c>
      <c r="F74" s="13">
        <v>2.95</v>
      </c>
      <c r="G74" s="13">
        <v>947.2</v>
      </c>
      <c r="H74" s="14">
        <v>9.83</v>
      </c>
    </row>
    <row r="75" spans="1:8" x14ac:dyDescent="0.25">
      <c r="A75" s="15">
        <v>44635</v>
      </c>
      <c r="B75" s="16">
        <v>3.5</v>
      </c>
      <c r="C75" s="16">
        <v>7.8</v>
      </c>
      <c r="D75" s="16">
        <v>6</v>
      </c>
      <c r="E75" s="16">
        <v>0.7</v>
      </c>
      <c r="F75" s="16">
        <v>1.68</v>
      </c>
      <c r="G75" s="16">
        <v>946</v>
      </c>
      <c r="H75" s="17">
        <v>0</v>
      </c>
    </row>
    <row r="76" spans="1:8" x14ac:dyDescent="0.25">
      <c r="A76" s="12">
        <v>44636</v>
      </c>
      <c r="B76" s="13">
        <v>2.4</v>
      </c>
      <c r="C76" s="13">
        <v>13.7</v>
      </c>
      <c r="D76" s="13">
        <v>7.7</v>
      </c>
      <c r="E76" s="13">
        <v>0</v>
      </c>
      <c r="F76" s="13">
        <v>2.2999999999999998</v>
      </c>
      <c r="G76" s="13">
        <v>944.4</v>
      </c>
      <c r="H76" s="14">
        <v>2.62</v>
      </c>
    </row>
    <row r="77" spans="1:8" x14ac:dyDescent="0.25">
      <c r="A77" s="15">
        <v>44637</v>
      </c>
      <c r="B77" s="16">
        <v>3.6</v>
      </c>
      <c r="C77" s="16">
        <v>11.9</v>
      </c>
      <c r="D77" s="16">
        <v>7.1</v>
      </c>
      <c r="E77" s="16">
        <v>0.6</v>
      </c>
      <c r="F77" s="16">
        <v>2.16</v>
      </c>
      <c r="G77" s="16">
        <v>946.8</v>
      </c>
      <c r="H77" s="17">
        <v>0</v>
      </c>
    </row>
    <row r="78" spans="1:8" x14ac:dyDescent="0.25">
      <c r="A78" s="12">
        <v>44638</v>
      </c>
      <c r="B78" s="13">
        <v>5.8</v>
      </c>
      <c r="C78" s="13">
        <v>11.8</v>
      </c>
      <c r="D78" s="13">
        <v>8.1999999999999993</v>
      </c>
      <c r="E78" s="13">
        <v>3.3</v>
      </c>
      <c r="F78" s="13">
        <v>3.73</v>
      </c>
      <c r="G78" s="13">
        <v>954.1</v>
      </c>
      <c r="H78" s="14">
        <v>1.4</v>
      </c>
    </row>
    <row r="79" spans="1:8" x14ac:dyDescent="0.25">
      <c r="A79" s="15">
        <v>44639</v>
      </c>
      <c r="B79" s="16">
        <v>2.7</v>
      </c>
      <c r="C79" s="16">
        <v>11.1</v>
      </c>
      <c r="D79" s="16">
        <v>6.7</v>
      </c>
      <c r="E79" s="16">
        <v>0</v>
      </c>
      <c r="F79" s="16">
        <v>4.13</v>
      </c>
      <c r="G79" s="16">
        <v>951.8</v>
      </c>
      <c r="H79" s="17">
        <v>10.38</v>
      </c>
    </row>
    <row r="80" spans="1:8" x14ac:dyDescent="0.25">
      <c r="A80" s="12">
        <v>44640</v>
      </c>
      <c r="B80" s="13">
        <v>-1.4</v>
      </c>
      <c r="C80" s="13">
        <v>16.100000000000001</v>
      </c>
      <c r="D80" s="13">
        <v>7.2</v>
      </c>
      <c r="E80" s="13">
        <v>0</v>
      </c>
      <c r="F80" s="13">
        <v>1.78</v>
      </c>
      <c r="G80" s="13">
        <v>949.3</v>
      </c>
      <c r="H80" s="14">
        <v>11</v>
      </c>
    </row>
    <row r="81" spans="1:8" x14ac:dyDescent="0.25">
      <c r="A81" s="15">
        <v>44641</v>
      </c>
      <c r="B81" s="16">
        <v>-1.7</v>
      </c>
      <c r="C81" s="16">
        <v>16.100000000000001</v>
      </c>
      <c r="D81" s="16">
        <v>6.5</v>
      </c>
      <c r="E81" s="16">
        <v>0</v>
      </c>
      <c r="F81" s="16">
        <v>1.78</v>
      </c>
      <c r="G81" s="16">
        <v>951.5</v>
      </c>
      <c r="H81" s="17">
        <v>10.02</v>
      </c>
    </row>
    <row r="82" spans="1:8" x14ac:dyDescent="0.25">
      <c r="A82" s="12">
        <v>44642</v>
      </c>
      <c r="B82" s="13">
        <v>-2.5</v>
      </c>
      <c r="C82" s="13">
        <v>16.899999999999999</v>
      </c>
      <c r="D82" s="13">
        <v>6.6</v>
      </c>
      <c r="E82" s="13">
        <v>0</v>
      </c>
      <c r="F82" s="13">
        <v>1.38</v>
      </c>
      <c r="G82" s="13">
        <v>950.8</v>
      </c>
      <c r="H82" s="14">
        <v>11.45</v>
      </c>
    </row>
    <row r="83" spans="1:8" x14ac:dyDescent="0.25">
      <c r="A83" s="15">
        <v>44643</v>
      </c>
      <c r="B83" s="16">
        <v>-2.5</v>
      </c>
      <c r="C83" s="16">
        <v>18.7</v>
      </c>
      <c r="D83" s="16">
        <v>7.4</v>
      </c>
      <c r="E83" s="16">
        <v>0</v>
      </c>
      <c r="F83" s="16">
        <v>1.4</v>
      </c>
      <c r="G83" s="16">
        <v>949.9</v>
      </c>
      <c r="H83" s="17">
        <v>11.62</v>
      </c>
    </row>
    <row r="84" spans="1:8" x14ac:dyDescent="0.25">
      <c r="A84" s="12">
        <v>44644</v>
      </c>
      <c r="B84" s="13">
        <v>-1.5</v>
      </c>
      <c r="C84" s="13">
        <v>19.399999999999999</v>
      </c>
      <c r="D84" s="13">
        <v>8.4</v>
      </c>
      <c r="E84" s="13">
        <v>0</v>
      </c>
      <c r="F84" s="13">
        <v>1.5</v>
      </c>
      <c r="G84" s="13">
        <v>947.9</v>
      </c>
      <c r="H84" s="14">
        <v>11.52</v>
      </c>
    </row>
    <row r="85" spans="1:8" x14ac:dyDescent="0.25">
      <c r="A85" s="15">
        <v>44645</v>
      </c>
      <c r="B85" s="16">
        <v>-1.1000000000000001</v>
      </c>
      <c r="C85" s="16">
        <v>18.8</v>
      </c>
      <c r="D85" s="16">
        <v>8.9</v>
      </c>
      <c r="E85" s="16">
        <v>0</v>
      </c>
      <c r="F85" s="16">
        <v>1.85</v>
      </c>
      <c r="G85" s="16">
        <v>946.8</v>
      </c>
      <c r="H85" s="17">
        <v>11.45</v>
      </c>
    </row>
    <row r="86" spans="1:8" x14ac:dyDescent="0.25">
      <c r="A86" s="12">
        <v>44646</v>
      </c>
      <c r="B86" s="13">
        <v>2.8</v>
      </c>
      <c r="C86" s="13">
        <v>18.8</v>
      </c>
      <c r="D86" s="13">
        <v>10.5</v>
      </c>
      <c r="E86" s="13">
        <v>0</v>
      </c>
      <c r="F86" s="13">
        <v>2.65</v>
      </c>
      <c r="G86" s="13">
        <v>947.5</v>
      </c>
      <c r="H86" s="14">
        <v>11.42</v>
      </c>
    </row>
    <row r="87" spans="1:8" x14ac:dyDescent="0.25">
      <c r="A87" s="15">
        <v>44647</v>
      </c>
      <c r="B87" s="16">
        <v>1.1000000000000001</v>
      </c>
      <c r="C87" s="16">
        <v>19.600000000000001</v>
      </c>
      <c r="D87" s="16">
        <v>10.4</v>
      </c>
      <c r="E87" s="16">
        <v>0</v>
      </c>
      <c r="F87" s="16">
        <v>1.84</v>
      </c>
      <c r="G87" s="16">
        <v>948.1</v>
      </c>
      <c r="H87" s="17">
        <v>11.7</v>
      </c>
    </row>
    <row r="88" spans="1:8" x14ac:dyDescent="0.25">
      <c r="A88" s="12">
        <v>44648</v>
      </c>
      <c r="B88" s="13">
        <v>-0.6</v>
      </c>
      <c r="C88" s="13">
        <v>19.3</v>
      </c>
      <c r="D88" s="13">
        <v>9.3000000000000007</v>
      </c>
      <c r="E88" s="13">
        <v>0</v>
      </c>
      <c r="F88" s="13">
        <v>2.0299999999999998</v>
      </c>
      <c r="G88" s="13">
        <v>943.9</v>
      </c>
      <c r="H88" s="14">
        <v>11.4</v>
      </c>
    </row>
    <row r="89" spans="1:8" x14ac:dyDescent="0.25">
      <c r="A89" s="15">
        <v>44649</v>
      </c>
      <c r="B89" s="16">
        <v>1.2</v>
      </c>
      <c r="C89" s="16">
        <v>17.2</v>
      </c>
      <c r="D89" s="16">
        <v>10.1</v>
      </c>
      <c r="E89" s="16">
        <v>0</v>
      </c>
      <c r="F89" s="16">
        <v>2.08</v>
      </c>
      <c r="G89" s="16">
        <v>933.1</v>
      </c>
      <c r="H89" s="17">
        <v>3.07</v>
      </c>
    </row>
    <row r="90" spans="1:8" x14ac:dyDescent="0.25">
      <c r="A90" s="12">
        <v>44650</v>
      </c>
      <c r="B90" s="13">
        <v>6.8</v>
      </c>
      <c r="C90" s="13">
        <v>11.7</v>
      </c>
      <c r="D90" s="13">
        <v>9.1</v>
      </c>
      <c r="E90" s="13">
        <v>3.5</v>
      </c>
      <c r="F90" s="13">
        <v>1.89</v>
      </c>
      <c r="G90" s="13">
        <v>924.3</v>
      </c>
      <c r="H90" s="14">
        <v>7.0000000000000007E-2</v>
      </c>
    </row>
    <row r="91" spans="1:8" x14ac:dyDescent="0.25">
      <c r="A91" s="15">
        <v>44651</v>
      </c>
      <c r="B91" s="16">
        <v>4.8</v>
      </c>
      <c r="C91" s="16">
        <v>11.2</v>
      </c>
      <c r="D91" s="16">
        <v>7.6</v>
      </c>
      <c r="E91" s="16">
        <v>15</v>
      </c>
      <c r="F91" s="16">
        <v>1.2</v>
      </c>
      <c r="G91" s="16">
        <v>917.7</v>
      </c>
      <c r="H91" s="17">
        <v>1.1200000000000001</v>
      </c>
    </row>
    <row r="92" spans="1:8" x14ac:dyDescent="0.25">
      <c r="A92" s="12">
        <v>44652</v>
      </c>
      <c r="B92" s="13">
        <v>0.9</v>
      </c>
      <c r="C92" s="13">
        <v>4.5</v>
      </c>
      <c r="D92" s="13">
        <v>2.8</v>
      </c>
      <c r="E92" s="13">
        <v>16.399999999999999</v>
      </c>
      <c r="F92" s="13">
        <v>1.75</v>
      </c>
      <c r="G92" s="13">
        <v>920.4</v>
      </c>
      <c r="H92" s="14">
        <v>0</v>
      </c>
    </row>
    <row r="93" spans="1:8" x14ac:dyDescent="0.25">
      <c r="A93" s="15">
        <v>44653</v>
      </c>
      <c r="B93" s="16">
        <v>-1.3</v>
      </c>
      <c r="C93" s="16">
        <v>1.1000000000000001</v>
      </c>
      <c r="D93" s="16">
        <v>-0.1</v>
      </c>
      <c r="E93" s="16">
        <v>3.3</v>
      </c>
      <c r="F93" s="16">
        <v>2.91</v>
      </c>
      <c r="G93" s="16">
        <v>928.8</v>
      </c>
      <c r="H93" s="17">
        <v>0</v>
      </c>
    </row>
    <row r="94" spans="1:8" x14ac:dyDescent="0.25">
      <c r="A94" s="12">
        <v>44654</v>
      </c>
      <c r="B94" s="13">
        <v>-1.2</v>
      </c>
      <c r="C94" s="13">
        <v>2.9</v>
      </c>
      <c r="D94" s="13">
        <v>0.7</v>
      </c>
      <c r="E94" s="13">
        <v>0.1</v>
      </c>
      <c r="F94" s="13">
        <v>2.2400000000000002</v>
      </c>
      <c r="G94" s="13">
        <v>938.9</v>
      </c>
      <c r="H94" s="14">
        <v>2.1</v>
      </c>
    </row>
    <row r="95" spans="1:8" x14ac:dyDescent="0.25">
      <c r="A95" s="15">
        <v>44655</v>
      </c>
      <c r="B95" s="16">
        <v>-4.2</v>
      </c>
      <c r="C95" s="16">
        <v>7</v>
      </c>
      <c r="D95" s="16">
        <v>2.4</v>
      </c>
      <c r="E95" s="16">
        <v>0</v>
      </c>
      <c r="F95" s="16">
        <v>3.75</v>
      </c>
      <c r="G95" s="16">
        <v>937.8</v>
      </c>
      <c r="H95" s="17">
        <v>7.92</v>
      </c>
    </row>
    <row r="96" spans="1:8" x14ac:dyDescent="0.25">
      <c r="A96" s="12">
        <v>44656</v>
      </c>
      <c r="B96" s="13">
        <v>2.7</v>
      </c>
      <c r="C96" s="13">
        <v>10.3</v>
      </c>
      <c r="D96" s="13">
        <v>6.9</v>
      </c>
      <c r="E96" s="13">
        <v>0.1</v>
      </c>
      <c r="F96" s="13">
        <v>5.0999999999999996</v>
      </c>
      <c r="G96" s="13">
        <v>934.4</v>
      </c>
      <c r="H96" s="14">
        <v>0.33</v>
      </c>
    </row>
    <row r="97" spans="1:8" x14ac:dyDescent="0.25">
      <c r="A97" s="15">
        <v>44657</v>
      </c>
      <c r="B97" s="16">
        <v>7.9</v>
      </c>
      <c r="C97" s="16">
        <v>16</v>
      </c>
      <c r="D97" s="16">
        <v>11.5</v>
      </c>
      <c r="E97" s="16">
        <v>0</v>
      </c>
      <c r="F97" s="16">
        <v>3.75</v>
      </c>
      <c r="G97" s="16">
        <v>929.6</v>
      </c>
      <c r="H97" s="17">
        <v>7.37</v>
      </c>
    </row>
    <row r="98" spans="1:8" x14ac:dyDescent="0.25">
      <c r="A98" s="12">
        <v>44658</v>
      </c>
      <c r="B98" s="13">
        <v>8.1</v>
      </c>
      <c r="C98" s="13">
        <v>13.3</v>
      </c>
      <c r="D98" s="13">
        <v>10.7</v>
      </c>
      <c r="E98" s="13">
        <v>5.7</v>
      </c>
      <c r="F98" s="13">
        <v>7.75</v>
      </c>
      <c r="G98" s="13">
        <v>923.7</v>
      </c>
      <c r="H98" s="14">
        <v>2.33</v>
      </c>
    </row>
    <row r="99" spans="1:8" x14ac:dyDescent="0.25">
      <c r="A99" s="15">
        <v>44659</v>
      </c>
      <c r="B99" s="16">
        <v>7.4</v>
      </c>
      <c r="C99" s="16">
        <v>14.7</v>
      </c>
      <c r="D99" s="16">
        <v>10.3</v>
      </c>
      <c r="E99" s="16">
        <v>8.6999999999999993</v>
      </c>
      <c r="F99" s="16">
        <v>6.33</v>
      </c>
      <c r="G99" s="16">
        <v>923</v>
      </c>
      <c r="H99" s="17">
        <v>1.23</v>
      </c>
    </row>
    <row r="100" spans="1:8" x14ac:dyDescent="0.25">
      <c r="A100" s="12">
        <v>44660</v>
      </c>
      <c r="B100" s="13">
        <v>1.5</v>
      </c>
      <c r="C100" s="13">
        <v>9.8000000000000007</v>
      </c>
      <c r="D100" s="13">
        <v>4.7</v>
      </c>
      <c r="E100" s="13">
        <v>7.5</v>
      </c>
      <c r="F100" s="13">
        <v>3.13</v>
      </c>
      <c r="G100" s="13">
        <v>932.9</v>
      </c>
      <c r="H100" s="14">
        <v>5.28</v>
      </c>
    </row>
    <row r="101" spans="1:8" x14ac:dyDescent="0.25">
      <c r="A101" s="15">
        <v>44661</v>
      </c>
      <c r="B101" s="16">
        <v>-0.7</v>
      </c>
      <c r="C101" s="16">
        <v>10.1</v>
      </c>
      <c r="D101" s="16">
        <v>4.7</v>
      </c>
      <c r="E101" s="16">
        <v>0.1</v>
      </c>
      <c r="F101" s="16">
        <v>2.17</v>
      </c>
      <c r="G101" s="16">
        <v>941.4</v>
      </c>
      <c r="H101" s="17">
        <v>5.58</v>
      </c>
    </row>
    <row r="102" spans="1:8" x14ac:dyDescent="0.25">
      <c r="A102" s="12">
        <v>44662</v>
      </c>
      <c r="B102" s="13">
        <v>-2</v>
      </c>
      <c r="C102" s="13">
        <v>17</v>
      </c>
      <c r="D102" s="13">
        <v>7.4</v>
      </c>
      <c r="E102" s="13">
        <v>0</v>
      </c>
      <c r="F102" s="13">
        <v>1.35</v>
      </c>
      <c r="G102" s="13">
        <v>938.3</v>
      </c>
      <c r="H102" s="14">
        <v>11.57</v>
      </c>
    </row>
    <row r="103" spans="1:8" x14ac:dyDescent="0.25">
      <c r="A103" s="15">
        <v>44663</v>
      </c>
      <c r="B103" s="16">
        <v>0.7</v>
      </c>
      <c r="C103" s="16">
        <v>22.4</v>
      </c>
      <c r="D103" s="16">
        <v>12</v>
      </c>
      <c r="E103" s="16">
        <v>0</v>
      </c>
      <c r="F103" s="16">
        <v>1.41</v>
      </c>
      <c r="G103" s="16">
        <v>935.9</v>
      </c>
      <c r="H103" s="17">
        <v>10.58</v>
      </c>
    </row>
    <row r="104" spans="1:8" x14ac:dyDescent="0.25">
      <c r="A104" s="12">
        <v>44664</v>
      </c>
      <c r="B104" s="13">
        <v>5.8</v>
      </c>
      <c r="C104" s="13">
        <v>24</v>
      </c>
      <c r="D104" s="13">
        <v>14.6</v>
      </c>
      <c r="E104" s="13">
        <v>0</v>
      </c>
      <c r="F104" s="13">
        <v>1.59</v>
      </c>
      <c r="G104" s="13">
        <v>937.4</v>
      </c>
      <c r="H104" s="14">
        <v>12.12</v>
      </c>
    </row>
    <row r="105" spans="1:8" x14ac:dyDescent="0.25">
      <c r="A105" s="15">
        <v>44665</v>
      </c>
      <c r="B105" s="16">
        <v>5.0999999999999996</v>
      </c>
      <c r="C105" s="16">
        <v>23.1</v>
      </c>
      <c r="D105" s="16">
        <v>14.7</v>
      </c>
      <c r="E105" s="16">
        <v>0</v>
      </c>
      <c r="F105" s="16">
        <v>1.58</v>
      </c>
      <c r="G105" s="16">
        <v>940.9</v>
      </c>
      <c r="H105" s="17">
        <v>10.75</v>
      </c>
    </row>
    <row r="106" spans="1:8" x14ac:dyDescent="0.25">
      <c r="A106" s="12">
        <v>44666</v>
      </c>
      <c r="B106" s="13">
        <v>8.6</v>
      </c>
      <c r="C106" s="13">
        <v>19.3</v>
      </c>
      <c r="D106" s="13">
        <v>14.2</v>
      </c>
      <c r="E106" s="13">
        <v>4.2</v>
      </c>
      <c r="F106" s="13">
        <v>1.8</v>
      </c>
      <c r="G106" s="13">
        <v>944.9</v>
      </c>
      <c r="H106" s="14">
        <v>6.67</v>
      </c>
    </row>
    <row r="107" spans="1:8" x14ac:dyDescent="0.25">
      <c r="A107" s="15">
        <v>44667</v>
      </c>
      <c r="B107" s="16">
        <v>4.8</v>
      </c>
      <c r="C107" s="16">
        <v>12</v>
      </c>
      <c r="D107" s="16">
        <v>9.1</v>
      </c>
      <c r="E107" s="16">
        <v>0</v>
      </c>
      <c r="F107" s="16">
        <v>3.1</v>
      </c>
      <c r="G107" s="16">
        <v>947.6</v>
      </c>
      <c r="H107" s="17">
        <v>5.63</v>
      </c>
    </row>
    <row r="108" spans="1:8" x14ac:dyDescent="0.25">
      <c r="A108" s="12">
        <v>44668</v>
      </c>
      <c r="B108" s="13">
        <v>2</v>
      </c>
      <c r="C108" s="13">
        <v>13.9</v>
      </c>
      <c r="D108" s="13">
        <v>7.8</v>
      </c>
      <c r="E108" s="13">
        <v>0</v>
      </c>
      <c r="F108" s="13">
        <v>3.84</v>
      </c>
      <c r="G108" s="13">
        <v>944.7</v>
      </c>
      <c r="H108" s="14">
        <v>12.9</v>
      </c>
    </row>
    <row r="109" spans="1:8" x14ac:dyDescent="0.25">
      <c r="A109" s="15">
        <v>44669</v>
      </c>
      <c r="B109" s="16">
        <v>1.1000000000000001</v>
      </c>
      <c r="C109" s="16">
        <v>16.2</v>
      </c>
      <c r="D109" s="16">
        <v>8.8000000000000007</v>
      </c>
      <c r="E109" s="16">
        <v>0</v>
      </c>
      <c r="F109" s="16">
        <v>2.2400000000000002</v>
      </c>
      <c r="G109" s="16">
        <v>938.1</v>
      </c>
      <c r="H109" s="17">
        <v>12.92</v>
      </c>
    </row>
    <row r="110" spans="1:8" x14ac:dyDescent="0.25">
      <c r="A110" s="12">
        <v>44670</v>
      </c>
      <c r="B110" s="13">
        <v>-0.6</v>
      </c>
      <c r="C110" s="13">
        <v>17.5</v>
      </c>
      <c r="D110" s="13">
        <v>9.1999999999999993</v>
      </c>
      <c r="E110" s="13">
        <v>0</v>
      </c>
      <c r="F110" s="13">
        <v>1.59</v>
      </c>
      <c r="G110" s="13">
        <v>934</v>
      </c>
      <c r="H110" s="14">
        <v>10.220000000000001</v>
      </c>
    </row>
    <row r="111" spans="1:8" x14ac:dyDescent="0.25">
      <c r="A111" s="15">
        <v>44671</v>
      </c>
      <c r="B111" s="16">
        <v>2.6</v>
      </c>
      <c r="C111" s="16">
        <v>14.7</v>
      </c>
      <c r="D111" s="16">
        <v>8.6999999999999993</v>
      </c>
      <c r="E111" s="16">
        <v>0</v>
      </c>
      <c r="F111" s="16">
        <v>2.95</v>
      </c>
      <c r="G111" s="16">
        <v>933.3</v>
      </c>
      <c r="H111" s="17">
        <v>12.98</v>
      </c>
    </row>
    <row r="112" spans="1:8" x14ac:dyDescent="0.25">
      <c r="A112" s="12">
        <v>44672</v>
      </c>
      <c r="B112" s="13">
        <v>1.3</v>
      </c>
      <c r="C112" s="13">
        <v>17.100000000000001</v>
      </c>
      <c r="D112" s="13">
        <v>9.6999999999999993</v>
      </c>
      <c r="E112" s="13">
        <v>0</v>
      </c>
      <c r="F112" s="13">
        <v>2.95</v>
      </c>
      <c r="G112" s="13">
        <v>929.4</v>
      </c>
      <c r="H112" s="14">
        <v>13</v>
      </c>
    </row>
    <row r="113" spans="1:8" x14ac:dyDescent="0.25">
      <c r="A113" s="15">
        <v>44673</v>
      </c>
      <c r="B113" s="16">
        <v>3.9</v>
      </c>
      <c r="C113" s="16">
        <v>17.5</v>
      </c>
      <c r="D113" s="16">
        <v>10.3</v>
      </c>
      <c r="E113" s="16">
        <v>0</v>
      </c>
      <c r="F113" s="16">
        <v>2.58</v>
      </c>
      <c r="G113" s="16">
        <v>924.1</v>
      </c>
      <c r="H113" s="17">
        <v>11.95</v>
      </c>
    </row>
    <row r="114" spans="1:8" x14ac:dyDescent="0.25">
      <c r="A114" s="12">
        <v>44674</v>
      </c>
      <c r="B114" s="13">
        <v>6</v>
      </c>
      <c r="C114" s="13">
        <v>14.4</v>
      </c>
      <c r="D114" s="13">
        <v>10.5</v>
      </c>
      <c r="E114" s="13">
        <v>0</v>
      </c>
      <c r="F114" s="13">
        <v>2.88</v>
      </c>
      <c r="G114" s="13">
        <v>923.4</v>
      </c>
      <c r="H114" s="14">
        <v>1.67</v>
      </c>
    </row>
    <row r="115" spans="1:8" x14ac:dyDescent="0.25">
      <c r="A115" s="15">
        <v>44675</v>
      </c>
      <c r="B115" s="16">
        <v>7.7</v>
      </c>
      <c r="C115" s="16">
        <v>11.1</v>
      </c>
      <c r="D115" s="16">
        <v>9.1999999999999993</v>
      </c>
      <c r="E115" s="16">
        <v>3.8</v>
      </c>
      <c r="F115" s="16">
        <v>4.09</v>
      </c>
      <c r="G115" s="16">
        <v>924.1</v>
      </c>
      <c r="H115" s="17">
        <v>0.05</v>
      </c>
    </row>
    <row r="116" spans="1:8" x14ac:dyDescent="0.25">
      <c r="A116" s="12">
        <v>44676</v>
      </c>
      <c r="B116" s="13">
        <v>8.1999999999999993</v>
      </c>
      <c r="C116" s="13">
        <v>13.4</v>
      </c>
      <c r="D116" s="13">
        <v>10.199999999999999</v>
      </c>
      <c r="E116" s="13">
        <v>8.1999999999999993</v>
      </c>
      <c r="F116" s="13">
        <v>2.4</v>
      </c>
      <c r="G116" s="13">
        <v>932.1</v>
      </c>
      <c r="H116" s="14">
        <v>2.37</v>
      </c>
    </row>
    <row r="117" spans="1:8" x14ac:dyDescent="0.25">
      <c r="A117" s="15">
        <v>44677</v>
      </c>
      <c r="B117" s="16">
        <v>5.5</v>
      </c>
      <c r="C117" s="16">
        <v>9.9</v>
      </c>
      <c r="D117" s="16">
        <v>7.8</v>
      </c>
      <c r="E117" s="16">
        <v>10.4</v>
      </c>
      <c r="F117" s="16">
        <v>2.41</v>
      </c>
      <c r="G117" s="16">
        <v>937.2</v>
      </c>
      <c r="H117" s="17">
        <v>2.0699999999999998</v>
      </c>
    </row>
    <row r="118" spans="1:8" x14ac:dyDescent="0.25">
      <c r="A118" s="12">
        <v>44678</v>
      </c>
      <c r="B118" s="13">
        <v>5.7</v>
      </c>
      <c r="C118" s="13">
        <v>15.3</v>
      </c>
      <c r="D118" s="13">
        <v>9.9</v>
      </c>
      <c r="E118" s="13">
        <v>0.1</v>
      </c>
      <c r="F118" s="13">
        <v>1.97</v>
      </c>
      <c r="G118" s="13">
        <v>943.1</v>
      </c>
      <c r="H118" s="14">
        <v>8.3000000000000007</v>
      </c>
    </row>
    <row r="119" spans="1:8" x14ac:dyDescent="0.25">
      <c r="A119" s="15">
        <v>44679</v>
      </c>
      <c r="B119" s="16">
        <v>4.0999999999999996</v>
      </c>
      <c r="C119" s="16">
        <v>18.2</v>
      </c>
      <c r="D119" s="16">
        <v>11.5</v>
      </c>
      <c r="E119" s="16">
        <v>0</v>
      </c>
      <c r="F119" s="16">
        <v>2.57</v>
      </c>
      <c r="G119" s="16">
        <v>946.8</v>
      </c>
      <c r="H119" s="17">
        <v>13.47</v>
      </c>
    </row>
    <row r="120" spans="1:8" x14ac:dyDescent="0.25">
      <c r="A120" s="12">
        <v>44680</v>
      </c>
      <c r="B120" s="13">
        <v>2.6</v>
      </c>
      <c r="C120" s="13">
        <v>19.2</v>
      </c>
      <c r="D120" s="13">
        <v>11.9</v>
      </c>
      <c r="E120" s="13">
        <v>0</v>
      </c>
      <c r="F120" s="13">
        <v>1.56</v>
      </c>
      <c r="G120" s="13">
        <v>945.5</v>
      </c>
      <c r="H120" s="14">
        <v>10.17</v>
      </c>
    </row>
    <row r="121" spans="1:8" x14ac:dyDescent="0.25">
      <c r="A121" s="15">
        <v>44681</v>
      </c>
      <c r="B121" s="16">
        <v>6.5</v>
      </c>
      <c r="C121" s="16">
        <v>12.9</v>
      </c>
      <c r="D121" s="16">
        <v>9.6999999999999993</v>
      </c>
      <c r="E121" s="16">
        <v>6.4</v>
      </c>
      <c r="F121" s="16">
        <v>1.66</v>
      </c>
      <c r="G121" s="16">
        <v>943</v>
      </c>
      <c r="H121" s="17">
        <v>1.22</v>
      </c>
    </row>
    <row r="122" spans="1:8" x14ac:dyDescent="0.25">
      <c r="A122" s="12">
        <v>44682</v>
      </c>
      <c r="B122" s="13">
        <v>6.1</v>
      </c>
      <c r="C122" s="13">
        <v>15.7</v>
      </c>
      <c r="D122" s="13">
        <v>10.6</v>
      </c>
      <c r="E122" s="13">
        <v>0.1</v>
      </c>
      <c r="F122" s="13">
        <v>1.48</v>
      </c>
      <c r="G122" s="13">
        <v>941.3</v>
      </c>
      <c r="H122" s="14">
        <v>7.7</v>
      </c>
    </row>
    <row r="123" spans="1:8" x14ac:dyDescent="0.25">
      <c r="A123" s="15">
        <v>44683</v>
      </c>
      <c r="B123" s="16">
        <v>2.9</v>
      </c>
      <c r="C123" s="16">
        <v>18.399999999999999</v>
      </c>
      <c r="D123" s="16">
        <v>11.5</v>
      </c>
      <c r="E123" s="16">
        <v>0</v>
      </c>
      <c r="F123" s="16">
        <v>1.69</v>
      </c>
      <c r="G123" s="16">
        <v>937.5</v>
      </c>
      <c r="H123" s="17">
        <v>11.82</v>
      </c>
    </row>
    <row r="124" spans="1:8" x14ac:dyDescent="0.25">
      <c r="A124" s="12">
        <v>44684</v>
      </c>
      <c r="B124" s="13">
        <v>4.5</v>
      </c>
      <c r="C124" s="13">
        <v>20.100000000000001</v>
      </c>
      <c r="D124" s="13">
        <v>12.4</v>
      </c>
      <c r="E124" s="13">
        <v>0.8</v>
      </c>
      <c r="F124" s="13">
        <v>1.38</v>
      </c>
      <c r="G124" s="13">
        <v>937</v>
      </c>
      <c r="H124" s="14">
        <v>10.220000000000001</v>
      </c>
    </row>
    <row r="125" spans="1:8" x14ac:dyDescent="0.25">
      <c r="A125" s="15">
        <v>44685</v>
      </c>
      <c r="B125" s="16">
        <v>8</v>
      </c>
      <c r="C125" s="16">
        <v>18.7</v>
      </c>
      <c r="D125" s="16">
        <v>13.4</v>
      </c>
      <c r="E125" s="16">
        <v>0.3</v>
      </c>
      <c r="F125" s="16">
        <v>1.69</v>
      </c>
      <c r="G125" s="16">
        <v>938.8</v>
      </c>
      <c r="H125" s="17">
        <v>9.73</v>
      </c>
    </row>
    <row r="126" spans="1:8" x14ac:dyDescent="0.25">
      <c r="A126" s="12">
        <v>44686</v>
      </c>
      <c r="B126" s="13">
        <v>9.6</v>
      </c>
      <c r="C126" s="13">
        <v>17.600000000000001</v>
      </c>
      <c r="D126" s="13">
        <v>13</v>
      </c>
      <c r="E126" s="13">
        <v>25.1</v>
      </c>
      <c r="F126" s="13">
        <v>1.72</v>
      </c>
      <c r="G126" s="13">
        <v>941.2</v>
      </c>
      <c r="H126" s="14">
        <v>2.7</v>
      </c>
    </row>
    <row r="127" spans="1:8" x14ac:dyDescent="0.25">
      <c r="A127" s="15">
        <v>44687</v>
      </c>
      <c r="B127" s="16">
        <v>10.6</v>
      </c>
      <c r="C127" s="16">
        <v>14.3</v>
      </c>
      <c r="D127" s="16">
        <v>12</v>
      </c>
      <c r="E127" s="16">
        <v>5.7</v>
      </c>
      <c r="F127" s="16">
        <v>1.67</v>
      </c>
      <c r="G127" s="16">
        <v>943.4</v>
      </c>
      <c r="H127" s="17">
        <v>0.02</v>
      </c>
    </row>
    <row r="128" spans="1:8" x14ac:dyDescent="0.25">
      <c r="A128" s="12">
        <v>44688</v>
      </c>
      <c r="B128" s="13">
        <v>10.5</v>
      </c>
      <c r="C128" s="13">
        <v>17.5</v>
      </c>
      <c r="D128" s="13">
        <v>13</v>
      </c>
      <c r="E128" s="13">
        <v>8.4</v>
      </c>
      <c r="F128" s="13">
        <v>1.5</v>
      </c>
      <c r="G128" s="13">
        <v>943.2</v>
      </c>
      <c r="H128" s="14">
        <v>1.05</v>
      </c>
    </row>
    <row r="129" spans="1:8" x14ac:dyDescent="0.25">
      <c r="A129" s="15">
        <v>44689</v>
      </c>
      <c r="B129" s="16">
        <v>10.199999999999999</v>
      </c>
      <c r="C129" s="16">
        <v>18.3</v>
      </c>
      <c r="D129" s="16">
        <v>14</v>
      </c>
      <c r="E129" s="16">
        <v>0</v>
      </c>
      <c r="F129" s="16">
        <v>2.3199999999999998</v>
      </c>
      <c r="G129" s="16">
        <v>943.7</v>
      </c>
      <c r="H129" s="17">
        <v>3.17</v>
      </c>
    </row>
    <row r="130" spans="1:8" x14ac:dyDescent="0.25">
      <c r="A130" s="12">
        <v>44690</v>
      </c>
      <c r="B130" s="13">
        <v>9.1</v>
      </c>
      <c r="C130" s="13">
        <v>22.1</v>
      </c>
      <c r="D130" s="13">
        <v>15.7</v>
      </c>
      <c r="E130" s="13">
        <v>0</v>
      </c>
      <c r="F130" s="13">
        <v>1.94</v>
      </c>
      <c r="G130" s="13">
        <v>945.1</v>
      </c>
      <c r="H130" s="14">
        <v>12.4</v>
      </c>
    </row>
    <row r="131" spans="1:8" x14ac:dyDescent="0.25">
      <c r="A131" s="15">
        <v>44691</v>
      </c>
      <c r="B131" s="16">
        <v>7</v>
      </c>
      <c r="C131" s="16">
        <v>23.5</v>
      </c>
      <c r="D131" s="16">
        <v>16.2</v>
      </c>
      <c r="E131" s="16">
        <v>0</v>
      </c>
      <c r="F131" s="16">
        <v>1.59</v>
      </c>
      <c r="G131" s="16">
        <v>943.6</v>
      </c>
      <c r="H131" s="17">
        <v>11.32</v>
      </c>
    </row>
    <row r="132" spans="1:8" x14ac:dyDescent="0.25">
      <c r="A132" s="12">
        <v>44692</v>
      </c>
      <c r="B132" s="13">
        <v>10.7</v>
      </c>
      <c r="C132" s="13">
        <v>25.8</v>
      </c>
      <c r="D132" s="13">
        <v>18.899999999999999</v>
      </c>
      <c r="E132" s="13">
        <v>0</v>
      </c>
      <c r="F132" s="13">
        <v>2.5299999999999998</v>
      </c>
      <c r="G132" s="13">
        <v>940.4</v>
      </c>
      <c r="H132" s="14">
        <v>13.78</v>
      </c>
    </row>
    <row r="133" spans="1:8" x14ac:dyDescent="0.25">
      <c r="A133" s="15">
        <v>44693</v>
      </c>
      <c r="B133" s="16">
        <v>15</v>
      </c>
      <c r="C133" s="16">
        <v>25.1</v>
      </c>
      <c r="D133" s="16">
        <v>19.899999999999999</v>
      </c>
      <c r="E133" s="16">
        <v>0.2</v>
      </c>
      <c r="F133" s="16">
        <v>2.95</v>
      </c>
      <c r="G133" s="16">
        <v>942.1</v>
      </c>
      <c r="H133" s="17">
        <v>8.33</v>
      </c>
    </row>
    <row r="134" spans="1:8" x14ac:dyDescent="0.25">
      <c r="A134" s="12">
        <v>44694</v>
      </c>
      <c r="B134" s="13">
        <v>14.4</v>
      </c>
      <c r="C134" s="13">
        <v>20.8</v>
      </c>
      <c r="D134" s="13">
        <v>17.2</v>
      </c>
      <c r="E134" s="13">
        <v>0.8</v>
      </c>
      <c r="F134" s="13">
        <v>1.82</v>
      </c>
      <c r="G134" s="13">
        <v>943.4</v>
      </c>
      <c r="H134" s="14">
        <v>2.5299999999999998</v>
      </c>
    </row>
    <row r="135" spans="1:8" x14ac:dyDescent="0.25">
      <c r="A135" s="15">
        <v>44695</v>
      </c>
      <c r="B135" s="16">
        <v>11</v>
      </c>
      <c r="C135" s="16">
        <v>23.7</v>
      </c>
      <c r="D135" s="16">
        <v>17.399999999999999</v>
      </c>
      <c r="E135" s="16">
        <v>0</v>
      </c>
      <c r="F135" s="16">
        <v>1.6</v>
      </c>
      <c r="G135" s="16">
        <v>943</v>
      </c>
      <c r="H135" s="17">
        <v>13.53</v>
      </c>
    </row>
    <row r="136" spans="1:8" x14ac:dyDescent="0.25">
      <c r="A136" s="12">
        <v>44696</v>
      </c>
      <c r="B136" s="13">
        <v>8.6999999999999993</v>
      </c>
      <c r="C136" s="13">
        <v>26.9</v>
      </c>
      <c r="D136" s="13">
        <v>18.5</v>
      </c>
      <c r="E136" s="13">
        <v>0</v>
      </c>
      <c r="F136" s="13">
        <v>1.63</v>
      </c>
      <c r="G136" s="13">
        <v>940.5</v>
      </c>
      <c r="H136" s="14">
        <v>13.73</v>
      </c>
    </row>
    <row r="137" spans="1:8" x14ac:dyDescent="0.25">
      <c r="A137" s="15">
        <v>44697</v>
      </c>
      <c r="B137" s="16">
        <v>12.5</v>
      </c>
      <c r="C137" s="16">
        <v>23.1</v>
      </c>
      <c r="D137" s="16">
        <v>17.2</v>
      </c>
      <c r="E137" s="16">
        <v>7.5</v>
      </c>
      <c r="F137" s="16">
        <v>1.79</v>
      </c>
      <c r="G137" s="16">
        <v>942.3</v>
      </c>
      <c r="H137" s="17">
        <v>6.68</v>
      </c>
    </row>
    <row r="138" spans="1:8" x14ac:dyDescent="0.25">
      <c r="A138" s="12">
        <v>44698</v>
      </c>
      <c r="B138" s="13">
        <v>11.5</v>
      </c>
      <c r="C138" s="13">
        <v>24.1</v>
      </c>
      <c r="D138" s="13">
        <v>17.600000000000001</v>
      </c>
      <c r="E138" s="13">
        <v>0.1</v>
      </c>
      <c r="F138" s="13">
        <v>1.48</v>
      </c>
      <c r="G138" s="13">
        <v>944</v>
      </c>
      <c r="H138" s="14">
        <v>11.23</v>
      </c>
    </row>
    <row r="139" spans="1:8" x14ac:dyDescent="0.25">
      <c r="A139" s="15">
        <v>44699</v>
      </c>
      <c r="B139" s="16">
        <v>10.3</v>
      </c>
      <c r="C139" s="16">
        <v>27.2</v>
      </c>
      <c r="D139" s="16">
        <v>19.8</v>
      </c>
      <c r="E139" s="16">
        <v>0</v>
      </c>
      <c r="F139" s="16">
        <v>1.8</v>
      </c>
      <c r="G139" s="16">
        <v>944.6</v>
      </c>
      <c r="H139" s="17">
        <v>13.95</v>
      </c>
    </row>
    <row r="140" spans="1:8" x14ac:dyDescent="0.25">
      <c r="A140" s="12">
        <v>44700</v>
      </c>
      <c r="B140" s="13">
        <v>11.3</v>
      </c>
      <c r="C140" s="13">
        <v>28.9</v>
      </c>
      <c r="D140" s="13">
        <v>19.899999999999999</v>
      </c>
      <c r="E140" s="13">
        <v>0</v>
      </c>
      <c r="F140" s="13">
        <v>2.2999999999999998</v>
      </c>
      <c r="G140" s="13">
        <v>944.9</v>
      </c>
      <c r="H140" s="14">
        <v>11.17</v>
      </c>
    </row>
    <row r="141" spans="1:8" x14ac:dyDescent="0.25">
      <c r="A141" s="15">
        <v>44701</v>
      </c>
      <c r="B141" s="16">
        <v>12.1</v>
      </c>
      <c r="C141" s="16">
        <v>29.9</v>
      </c>
      <c r="D141" s="16">
        <v>22.3</v>
      </c>
      <c r="E141" s="16">
        <v>0</v>
      </c>
      <c r="F141" s="16">
        <v>2.34</v>
      </c>
      <c r="G141" s="16">
        <v>943.6</v>
      </c>
      <c r="H141" s="17">
        <v>13.05</v>
      </c>
    </row>
    <row r="142" spans="1:8" x14ac:dyDescent="0.25">
      <c r="A142" s="12">
        <v>44702</v>
      </c>
      <c r="B142" s="13">
        <v>13.3</v>
      </c>
      <c r="C142" s="13">
        <v>22.4</v>
      </c>
      <c r="D142" s="13">
        <v>18.600000000000001</v>
      </c>
      <c r="E142" s="13">
        <v>2.7</v>
      </c>
      <c r="F142" s="13">
        <v>1.79</v>
      </c>
      <c r="G142" s="13">
        <v>943.9</v>
      </c>
      <c r="H142" s="14">
        <v>8.08</v>
      </c>
    </row>
    <row r="143" spans="1:8" x14ac:dyDescent="0.25">
      <c r="A143" s="15">
        <v>44703</v>
      </c>
      <c r="B143" s="16">
        <v>9.6</v>
      </c>
      <c r="C143" s="16">
        <v>24.8</v>
      </c>
      <c r="D143" s="16">
        <v>17.600000000000001</v>
      </c>
      <c r="E143" s="16">
        <v>0</v>
      </c>
      <c r="F143" s="16">
        <v>1.22</v>
      </c>
      <c r="G143" s="16">
        <v>937.4</v>
      </c>
      <c r="H143" s="17">
        <v>9.3800000000000008</v>
      </c>
    </row>
    <row r="144" spans="1:8" x14ac:dyDescent="0.25">
      <c r="A144" s="12">
        <v>44704</v>
      </c>
      <c r="B144" s="13">
        <v>11.4</v>
      </c>
      <c r="C144" s="13">
        <v>25.7</v>
      </c>
      <c r="D144" s="13">
        <v>17</v>
      </c>
      <c r="E144" s="13">
        <v>7.7</v>
      </c>
      <c r="F144" s="13">
        <v>1.73</v>
      </c>
      <c r="G144" s="13">
        <v>930.1</v>
      </c>
      <c r="H144" s="14">
        <v>5.38</v>
      </c>
    </row>
    <row r="145" spans="1:8" x14ac:dyDescent="0.25">
      <c r="A145" s="15">
        <v>44705</v>
      </c>
      <c r="B145" s="16">
        <v>12.6</v>
      </c>
      <c r="C145" s="16">
        <v>16</v>
      </c>
      <c r="D145" s="16">
        <v>14.1</v>
      </c>
      <c r="E145" s="16">
        <v>11.1</v>
      </c>
      <c r="F145" s="16">
        <v>2.6</v>
      </c>
      <c r="G145" s="16">
        <v>933.1</v>
      </c>
      <c r="H145" s="17">
        <v>0</v>
      </c>
    </row>
    <row r="146" spans="1:8" x14ac:dyDescent="0.25">
      <c r="A146" s="12">
        <v>44706</v>
      </c>
      <c r="B146" s="13">
        <v>10.9</v>
      </c>
      <c r="C146" s="13">
        <v>19.8</v>
      </c>
      <c r="D146" s="13">
        <v>14.6</v>
      </c>
      <c r="E146" s="13">
        <v>5</v>
      </c>
      <c r="F146" s="13">
        <v>1.3</v>
      </c>
      <c r="G146" s="13">
        <v>940</v>
      </c>
      <c r="H146" s="14">
        <v>6.9</v>
      </c>
    </row>
    <row r="147" spans="1:8" x14ac:dyDescent="0.25">
      <c r="A147" s="15">
        <v>44707</v>
      </c>
      <c r="B147" s="16">
        <v>9.6</v>
      </c>
      <c r="C147" s="16">
        <v>21.7</v>
      </c>
      <c r="D147" s="16">
        <v>15.8</v>
      </c>
      <c r="E147" s="16">
        <v>0</v>
      </c>
      <c r="F147" s="16">
        <v>1.85</v>
      </c>
      <c r="G147" s="16">
        <v>945.6</v>
      </c>
      <c r="H147" s="17">
        <v>10.8</v>
      </c>
    </row>
    <row r="148" spans="1:8" x14ac:dyDescent="0.25">
      <c r="A148" s="12">
        <v>44708</v>
      </c>
      <c r="B148" s="13">
        <v>10.199999999999999</v>
      </c>
      <c r="C148" s="13">
        <v>22.8</v>
      </c>
      <c r="D148" s="13">
        <v>16.7</v>
      </c>
      <c r="E148" s="13">
        <v>0</v>
      </c>
      <c r="F148" s="13">
        <v>2.88</v>
      </c>
      <c r="G148" s="13">
        <v>944.1</v>
      </c>
      <c r="H148" s="14">
        <v>11.73</v>
      </c>
    </row>
    <row r="149" spans="1:8" x14ac:dyDescent="0.25">
      <c r="A149" s="15">
        <v>44709</v>
      </c>
      <c r="B149" s="16">
        <v>7.8</v>
      </c>
      <c r="C149" s="16">
        <v>17.399999999999999</v>
      </c>
      <c r="D149" s="16">
        <v>13.5</v>
      </c>
      <c r="E149" s="16">
        <v>0</v>
      </c>
      <c r="F149" s="16">
        <v>1.86</v>
      </c>
      <c r="G149" s="16">
        <v>940.4</v>
      </c>
      <c r="H149" s="17">
        <v>9.6999999999999993</v>
      </c>
    </row>
    <row r="150" spans="1:8" x14ac:dyDescent="0.25">
      <c r="A150" s="12">
        <v>44710</v>
      </c>
      <c r="B150" s="13">
        <v>6.2</v>
      </c>
      <c r="C150" s="13">
        <v>14.9</v>
      </c>
      <c r="D150" s="13">
        <v>10.1</v>
      </c>
      <c r="E150" s="13">
        <v>0.4</v>
      </c>
      <c r="F150" s="13">
        <v>1.77</v>
      </c>
      <c r="G150" s="13">
        <v>933.8</v>
      </c>
      <c r="H150" s="14">
        <v>6.17</v>
      </c>
    </row>
    <row r="151" spans="1:8" x14ac:dyDescent="0.25">
      <c r="A151" s="15">
        <v>44711</v>
      </c>
      <c r="B151" s="16">
        <v>4.8</v>
      </c>
      <c r="C151" s="16">
        <v>18.3</v>
      </c>
      <c r="D151" s="16">
        <v>12.1</v>
      </c>
      <c r="E151" s="16">
        <v>0</v>
      </c>
      <c r="F151" s="16">
        <v>1.7</v>
      </c>
      <c r="G151" s="16">
        <v>933.5</v>
      </c>
      <c r="H151" s="17">
        <v>13.13</v>
      </c>
    </row>
    <row r="152" spans="1:8" x14ac:dyDescent="0.25">
      <c r="A152" s="12">
        <v>44712</v>
      </c>
      <c r="B152" s="13">
        <v>6.9</v>
      </c>
      <c r="C152" s="13">
        <v>21.3</v>
      </c>
      <c r="D152" s="13">
        <v>14</v>
      </c>
      <c r="E152" s="13">
        <v>0.8</v>
      </c>
      <c r="F152" s="13">
        <v>2.76</v>
      </c>
      <c r="G152" s="13">
        <v>935.9</v>
      </c>
      <c r="H152" s="14">
        <v>4.7</v>
      </c>
    </row>
    <row r="153" spans="1:8" x14ac:dyDescent="0.25">
      <c r="A153" s="15">
        <v>44713</v>
      </c>
      <c r="B153" s="16">
        <v>10.5</v>
      </c>
      <c r="C153" s="16">
        <v>20.5</v>
      </c>
      <c r="D153" s="16">
        <v>14.8</v>
      </c>
      <c r="E153" s="16">
        <v>3</v>
      </c>
      <c r="F153" s="16">
        <v>2.2799999999999998</v>
      </c>
      <c r="G153" s="16">
        <v>939.1</v>
      </c>
      <c r="H153" s="17">
        <v>3.9</v>
      </c>
    </row>
    <row r="154" spans="1:8" x14ac:dyDescent="0.25">
      <c r="A154" s="12">
        <v>44714</v>
      </c>
      <c r="B154" s="13">
        <v>11.9</v>
      </c>
      <c r="C154" s="13">
        <v>22.7</v>
      </c>
      <c r="D154" s="13">
        <v>16.8</v>
      </c>
      <c r="E154" s="13">
        <v>0</v>
      </c>
      <c r="F154" s="13">
        <v>1.52</v>
      </c>
      <c r="G154" s="13">
        <v>940.9</v>
      </c>
      <c r="H154" s="14">
        <v>7.27</v>
      </c>
    </row>
    <row r="155" spans="1:8" x14ac:dyDescent="0.25">
      <c r="A155" s="15">
        <v>44715</v>
      </c>
      <c r="B155" s="16">
        <v>11.5</v>
      </c>
      <c r="C155" s="16">
        <v>26.6</v>
      </c>
      <c r="D155" s="16">
        <v>17.8</v>
      </c>
      <c r="E155" s="16">
        <v>16.2</v>
      </c>
      <c r="F155" s="16">
        <v>1.41</v>
      </c>
      <c r="G155" s="16">
        <v>939.6</v>
      </c>
      <c r="H155" s="17">
        <v>5.85</v>
      </c>
    </row>
    <row r="156" spans="1:8" x14ac:dyDescent="0.25">
      <c r="A156" s="12">
        <v>44716</v>
      </c>
      <c r="B156" s="13">
        <v>12.9</v>
      </c>
      <c r="C156" s="13">
        <v>27.7</v>
      </c>
      <c r="D156" s="13">
        <v>20.3</v>
      </c>
      <c r="E156" s="13">
        <v>1.3</v>
      </c>
      <c r="F156" s="13">
        <v>1.74</v>
      </c>
      <c r="G156" s="13">
        <v>940.7</v>
      </c>
      <c r="H156" s="14">
        <v>11.12</v>
      </c>
    </row>
    <row r="157" spans="1:8" x14ac:dyDescent="0.25">
      <c r="A157" s="15">
        <v>44717</v>
      </c>
      <c r="B157" s="16">
        <v>14.9</v>
      </c>
      <c r="C157" s="16">
        <v>23.7</v>
      </c>
      <c r="D157" s="16">
        <v>18.399999999999999</v>
      </c>
      <c r="E157" s="16">
        <v>2.5</v>
      </c>
      <c r="F157" s="16">
        <v>2.35</v>
      </c>
      <c r="G157" s="16">
        <v>939.4</v>
      </c>
      <c r="H157" s="17">
        <v>2.93</v>
      </c>
    </row>
    <row r="158" spans="1:8" x14ac:dyDescent="0.25">
      <c r="A158" s="12">
        <v>44718</v>
      </c>
      <c r="B158" s="13">
        <v>11.9</v>
      </c>
      <c r="C158" s="13">
        <v>22.9</v>
      </c>
      <c r="D158" s="13">
        <v>18.3</v>
      </c>
      <c r="E158" s="13">
        <v>3.8</v>
      </c>
      <c r="F158" s="13">
        <v>2.12</v>
      </c>
      <c r="G158" s="13">
        <v>940.7</v>
      </c>
      <c r="H158" s="14">
        <v>9.58</v>
      </c>
    </row>
    <row r="159" spans="1:8" x14ac:dyDescent="0.25">
      <c r="A159" s="15">
        <v>44719</v>
      </c>
      <c r="B159" s="16">
        <v>13.7</v>
      </c>
      <c r="C159" s="16">
        <v>18.600000000000001</v>
      </c>
      <c r="D159" s="16">
        <v>15.8</v>
      </c>
      <c r="E159" s="16">
        <v>11.2</v>
      </c>
      <c r="F159" s="16">
        <v>1.59</v>
      </c>
      <c r="G159" s="16">
        <v>938.9</v>
      </c>
      <c r="H159" s="17">
        <v>1.65</v>
      </c>
    </row>
    <row r="160" spans="1:8" x14ac:dyDescent="0.25">
      <c r="A160" s="12">
        <v>44720</v>
      </c>
      <c r="B160" s="13">
        <v>9.8000000000000007</v>
      </c>
      <c r="C160" s="13">
        <v>21.8</v>
      </c>
      <c r="D160" s="13">
        <v>15.4</v>
      </c>
      <c r="E160" s="13">
        <v>1.9</v>
      </c>
      <c r="F160" s="13">
        <v>2.09</v>
      </c>
      <c r="G160" s="13">
        <v>934.9</v>
      </c>
      <c r="H160" s="14">
        <v>8.6199999999999992</v>
      </c>
    </row>
    <row r="161" spans="1:8" x14ac:dyDescent="0.25">
      <c r="A161" s="15">
        <v>44721</v>
      </c>
      <c r="B161" s="16">
        <v>11.6</v>
      </c>
      <c r="C161" s="16">
        <v>17.8</v>
      </c>
      <c r="D161" s="16">
        <v>13.9</v>
      </c>
      <c r="E161" s="16">
        <v>10</v>
      </c>
      <c r="F161" s="16">
        <v>2.27</v>
      </c>
      <c r="G161" s="16">
        <v>939.1</v>
      </c>
      <c r="H161" s="17">
        <v>3.55</v>
      </c>
    </row>
    <row r="162" spans="1:8" x14ac:dyDescent="0.25">
      <c r="A162" s="12">
        <v>44722</v>
      </c>
      <c r="B162" s="13">
        <v>8.8000000000000007</v>
      </c>
      <c r="C162" s="13">
        <v>22.2</v>
      </c>
      <c r="D162" s="13">
        <v>15.6</v>
      </c>
      <c r="E162" s="13">
        <v>0.1</v>
      </c>
      <c r="F162" s="13">
        <v>1.2</v>
      </c>
      <c r="G162" s="13">
        <v>945.8</v>
      </c>
      <c r="H162" s="14">
        <v>10.72</v>
      </c>
    </row>
    <row r="163" spans="1:8" x14ac:dyDescent="0.25">
      <c r="A163" s="15">
        <v>44723</v>
      </c>
      <c r="B163" s="16">
        <v>8.6</v>
      </c>
      <c r="C163" s="16">
        <v>26.2</v>
      </c>
      <c r="D163" s="16">
        <v>17.899999999999999</v>
      </c>
      <c r="E163" s="16">
        <v>0</v>
      </c>
      <c r="F163" s="16">
        <v>1.1200000000000001</v>
      </c>
      <c r="G163" s="16">
        <v>946</v>
      </c>
      <c r="H163" s="17">
        <v>14.6</v>
      </c>
    </row>
    <row r="164" spans="1:8" x14ac:dyDescent="0.25">
      <c r="A164" s="12">
        <v>44724</v>
      </c>
      <c r="B164" s="13">
        <v>10</v>
      </c>
      <c r="C164" s="13">
        <v>28.4</v>
      </c>
      <c r="D164" s="13">
        <v>20.399999999999999</v>
      </c>
      <c r="E164" s="13">
        <v>0.8</v>
      </c>
      <c r="F164" s="13">
        <v>1.65</v>
      </c>
      <c r="G164" s="13">
        <v>944</v>
      </c>
      <c r="H164" s="14">
        <v>13.88</v>
      </c>
    </row>
    <row r="165" spans="1:8" x14ac:dyDescent="0.25">
      <c r="A165" s="15">
        <v>44725</v>
      </c>
      <c r="B165" s="16">
        <v>13</v>
      </c>
      <c r="C165" s="16">
        <v>23.8</v>
      </c>
      <c r="D165" s="16">
        <v>18.899999999999999</v>
      </c>
      <c r="E165" s="16">
        <v>2.1</v>
      </c>
      <c r="F165" s="16">
        <v>2.0499999999999998</v>
      </c>
      <c r="G165" s="16">
        <v>943.1</v>
      </c>
      <c r="H165" s="17">
        <v>9.58</v>
      </c>
    </row>
    <row r="166" spans="1:8" x14ac:dyDescent="0.25">
      <c r="A166" s="12">
        <v>44726</v>
      </c>
      <c r="B166" s="13">
        <v>9</v>
      </c>
      <c r="C166" s="13">
        <v>25.7</v>
      </c>
      <c r="D166" s="13">
        <v>18.100000000000001</v>
      </c>
      <c r="E166" s="13">
        <v>0</v>
      </c>
      <c r="F166" s="13">
        <v>1.74</v>
      </c>
      <c r="G166" s="13">
        <v>942.7</v>
      </c>
      <c r="H166" s="14">
        <v>13.82</v>
      </c>
    </row>
    <row r="167" spans="1:8" x14ac:dyDescent="0.25">
      <c r="A167" s="15">
        <v>44727</v>
      </c>
      <c r="B167" s="16">
        <v>10.4</v>
      </c>
      <c r="C167" s="16">
        <v>30.1</v>
      </c>
      <c r="D167" s="16">
        <v>20.5</v>
      </c>
      <c r="E167" s="16">
        <v>0</v>
      </c>
      <c r="F167" s="16">
        <v>1.75</v>
      </c>
      <c r="G167" s="16">
        <v>940.5</v>
      </c>
      <c r="H167" s="17">
        <v>13.63</v>
      </c>
    </row>
    <row r="168" spans="1:8" x14ac:dyDescent="0.25">
      <c r="A168" s="12">
        <v>44728</v>
      </c>
      <c r="B168" s="13">
        <v>14.4</v>
      </c>
      <c r="C168" s="13">
        <v>29.5</v>
      </c>
      <c r="D168" s="13">
        <v>21.8</v>
      </c>
      <c r="E168" s="13">
        <v>0</v>
      </c>
      <c r="F168" s="13">
        <v>1.97</v>
      </c>
      <c r="G168" s="13">
        <v>942.4</v>
      </c>
      <c r="H168" s="14">
        <v>9.8699999999999992</v>
      </c>
    </row>
    <row r="169" spans="1:8" x14ac:dyDescent="0.25">
      <c r="A169" s="15">
        <v>44729</v>
      </c>
      <c r="B169" s="16">
        <v>11.2</v>
      </c>
      <c r="C169" s="16">
        <v>28.3</v>
      </c>
      <c r="D169" s="16">
        <v>20.399999999999999</v>
      </c>
      <c r="E169" s="16">
        <v>0</v>
      </c>
      <c r="F169" s="16">
        <v>1.38</v>
      </c>
      <c r="G169" s="16">
        <v>946.6</v>
      </c>
      <c r="H169" s="17">
        <v>14.3</v>
      </c>
    </row>
    <row r="170" spans="1:8" x14ac:dyDescent="0.25">
      <c r="A170" s="12">
        <v>44730</v>
      </c>
      <c r="B170" s="13">
        <v>11.6</v>
      </c>
      <c r="C170" s="13">
        <v>32.9</v>
      </c>
      <c r="D170" s="13">
        <v>23.1</v>
      </c>
      <c r="E170" s="13">
        <v>0</v>
      </c>
      <c r="F170" s="13">
        <v>1.39</v>
      </c>
      <c r="G170" s="13">
        <v>943</v>
      </c>
      <c r="H170" s="14">
        <v>14.15</v>
      </c>
    </row>
    <row r="171" spans="1:8" x14ac:dyDescent="0.25">
      <c r="A171" s="15">
        <v>44731</v>
      </c>
      <c r="B171" s="16">
        <v>14.6</v>
      </c>
      <c r="C171" s="16">
        <v>34.1</v>
      </c>
      <c r="D171" s="16">
        <v>25.5</v>
      </c>
      <c r="E171" s="16">
        <v>0</v>
      </c>
      <c r="F171" s="16">
        <v>1.7</v>
      </c>
      <c r="G171" s="16">
        <v>935.3</v>
      </c>
      <c r="H171" s="17">
        <v>14.22</v>
      </c>
    </row>
    <row r="172" spans="1:8" x14ac:dyDescent="0.25">
      <c r="A172" s="12">
        <v>44732</v>
      </c>
      <c r="B172" s="13">
        <v>16.2</v>
      </c>
      <c r="C172" s="13">
        <v>29.4</v>
      </c>
      <c r="D172" s="13">
        <v>23.1</v>
      </c>
      <c r="E172" s="13">
        <v>0</v>
      </c>
      <c r="F172" s="13">
        <v>3.08</v>
      </c>
      <c r="G172" s="13">
        <v>936.4</v>
      </c>
      <c r="H172" s="14">
        <v>10.48</v>
      </c>
    </row>
    <row r="173" spans="1:8" x14ac:dyDescent="0.25">
      <c r="A173" s="15">
        <v>44733</v>
      </c>
      <c r="B173" s="16">
        <v>15.1</v>
      </c>
      <c r="C173" s="16">
        <v>29.1</v>
      </c>
      <c r="D173" s="16">
        <v>21.3</v>
      </c>
      <c r="E173" s="16">
        <v>8.5</v>
      </c>
      <c r="F173" s="16">
        <v>2.23</v>
      </c>
      <c r="G173" s="16">
        <v>936.1</v>
      </c>
      <c r="H173" s="17">
        <v>10.130000000000001</v>
      </c>
    </row>
    <row r="174" spans="1:8" x14ac:dyDescent="0.25">
      <c r="A174" s="12">
        <v>44734</v>
      </c>
      <c r="B174" s="13">
        <v>16.399999999999999</v>
      </c>
      <c r="C174" s="13">
        <v>24.2</v>
      </c>
      <c r="D174" s="13">
        <v>19.5</v>
      </c>
      <c r="E174" s="13">
        <v>6.6</v>
      </c>
      <c r="F174" s="13">
        <v>1.44</v>
      </c>
      <c r="G174" s="13">
        <v>935.9</v>
      </c>
      <c r="H174" s="14">
        <v>3.23</v>
      </c>
    </row>
    <row r="175" spans="1:8" x14ac:dyDescent="0.25">
      <c r="A175" s="15">
        <v>44735</v>
      </c>
      <c r="B175" s="16">
        <v>14.5</v>
      </c>
      <c r="C175" s="16">
        <v>29.9</v>
      </c>
      <c r="D175" s="16">
        <v>21.9</v>
      </c>
      <c r="E175" s="16">
        <v>7.1</v>
      </c>
      <c r="F175" s="16">
        <v>1.85</v>
      </c>
      <c r="G175" s="16">
        <v>936.1</v>
      </c>
      <c r="H175" s="17">
        <v>13.15</v>
      </c>
    </row>
    <row r="176" spans="1:8" x14ac:dyDescent="0.25">
      <c r="A176" s="12">
        <v>44736</v>
      </c>
      <c r="B176" s="13">
        <v>14.9</v>
      </c>
      <c r="C176" s="13">
        <v>22</v>
      </c>
      <c r="D176" s="13">
        <v>17.7</v>
      </c>
      <c r="E176" s="13">
        <v>8.6</v>
      </c>
      <c r="F176" s="13">
        <v>1.95</v>
      </c>
      <c r="G176" s="13">
        <v>935.4</v>
      </c>
      <c r="H176" s="14">
        <v>2.0699999999999998</v>
      </c>
    </row>
    <row r="177" spans="1:8" x14ac:dyDescent="0.25">
      <c r="A177" s="15">
        <v>44737</v>
      </c>
      <c r="B177" s="16">
        <v>11.2</v>
      </c>
      <c r="C177" s="16">
        <v>26.5</v>
      </c>
      <c r="D177" s="16">
        <v>19.600000000000001</v>
      </c>
      <c r="E177" s="16">
        <v>0</v>
      </c>
      <c r="F177" s="16">
        <v>1.29</v>
      </c>
      <c r="G177" s="16">
        <v>937.4</v>
      </c>
      <c r="H177" s="17">
        <v>14.62</v>
      </c>
    </row>
    <row r="178" spans="1:8" x14ac:dyDescent="0.25">
      <c r="A178" s="12">
        <v>44738</v>
      </c>
      <c r="B178" s="13">
        <v>15.7</v>
      </c>
      <c r="C178" s="13">
        <v>30.2</v>
      </c>
      <c r="D178" s="13">
        <v>23.9</v>
      </c>
      <c r="E178" s="13">
        <v>0</v>
      </c>
      <c r="F178" s="13">
        <v>2.13</v>
      </c>
      <c r="G178" s="13">
        <v>937.1</v>
      </c>
      <c r="H178" s="14">
        <v>13.1</v>
      </c>
    </row>
    <row r="179" spans="1:8" x14ac:dyDescent="0.25">
      <c r="A179" s="15">
        <v>44739</v>
      </c>
      <c r="B179" s="16">
        <v>15.3</v>
      </c>
      <c r="C179" s="16">
        <v>25.8</v>
      </c>
      <c r="D179" s="16">
        <v>20.3</v>
      </c>
      <c r="E179" s="16">
        <v>7.5</v>
      </c>
      <c r="F179" s="16">
        <v>1.98</v>
      </c>
      <c r="G179" s="16">
        <v>939.9</v>
      </c>
      <c r="H179" s="17">
        <v>6.03</v>
      </c>
    </row>
    <row r="180" spans="1:8" x14ac:dyDescent="0.25">
      <c r="A180" s="12">
        <v>44740</v>
      </c>
      <c r="B180" s="13">
        <v>14.5</v>
      </c>
      <c r="C180" s="13">
        <v>21.6</v>
      </c>
      <c r="D180" s="13">
        <v>18.3</v>
      </c>
      <c r="E180" s="13">
        <v>0</v>
      </c>
      <c r="F180" s="13">
        <v>1.7</v>
      </c>
      <c r="G180" s="13">
        <v>941.6</v>
      </c>
      <c r="H180" s="14">
        <v>2.33</v>
      </c>
    </row>
    <row r="181" spans="1:8" x14ac:dyDescent="0.25">
      <c r="A181" s="15">
        <v>44741</v>
      </c>
      <c r="B181" s="16">
        <v>14.5</v>
      </c>
      <c r="C181" s="16">
        <v>26.4</v>
      </c>
      <c r="D181" s="16">
        <v>20</v>
      </c>
      <c r="E181" s="16">
        <v>0</v>
      </c>
      <c r="F181" s="16">
        <v>1.43</v>
      </c>
      <c r="G181" s="16">
        <v>937.7</v>
      </c>
      <c r="H181" s="17">
        <v>7.35</v>
      </c>
    </row>
    <row r="182" spans="1:8" x14ac:dyDescent="0.25">
      <c r="A182" s="12">
        <v>44742</v>
      </c>
      <c r="B182" s="13">
        <v>13.4</v>
      </c>
      <c r="C182" s="13">
        <v>28.5</v>
      </c>
      <c r="D182" s="13">
        <v>21.6</v>
      </c>
      <c r="E182" s="13">
        <v>8.5</v>
      </c>
      <c r="F182" s="13">
        <v>1.66</v>
      </c>
      <c r="G182" s="13">
        <v>935.8</v>
      </c>
      <c r="H182" s="14">
        <v>10</v>
      </c>
    </row>
    <row r="183" spans="1:8" x14ac:dyDescent="0.25">
      <c r="A183" s="15">
        <v>44743</v>
      </c>
      <c r="B183" s="16">
        <v>11.4</v>
      </c>
      <c r="C183" s="16">
        <v>18.8</v>
      </c>
      <c r="D183" s="16">
        <v>14.9</v>
      </c>
      <c r="E183" s="16">
        <v>25</v>
      </c>
      <c r="F183" s="16">
        <v>2.2200000000000002</v>
      </c>
      <c r="G183" s="16">
        <v>942.6</v>
      </c>
      <c r="H183" s="17">
        <v>3.32</v>
      </c>
    </row>
    <row r="184" spans="1:8" x14ac:dyDescent="0.25">
      <c r="A184" s="12">
        <v>44744</v>
      </c>
      <c r="B184" s="13">
        <v>9.1999999999999993</v>
      </c>
      <c r="C184" s="13">
        <v>26.1</v>
      </c>
      <c r="D184" s="13">
        <v>18.3</v>
      </c>
      <c r="E184" s="13">
        <v>0</v>
      </c>
      <c r="F184" s="13">
        <v>1.8</v>
      </c>
      <c r="G184" s="13">
        <v>943.8</v>
      </c>
      <c r="H184" s="14">
        <v>14.6</v>
      </c>
    </row>
    <row r="185" spans="1:8" x14ac:dyDescent="0.25">
      <c r="A185" s="15">
        <v>44745</v>
      </c>
      <c r="B185" s="16">
        <v>12.6</v>
      </c>
      <c r="C185" s="16">
        <v>28.5</v>
      </c>
      <c r="D185" s="16">
        <v>21.6</v>
      </c>
      <c r="E185" s="16">
        <v>6.6</v>
      </c>
      <c r="F185" s="16">
        <v>1.78</v>
      </c>
      <c r="G185" s="16">
        <v>942.4</v>
      </c>
      <c r="H185" s="17">
        <v>14.03</v>
      </c>
    </row>
    <row r="186" spans="1:8" x14ac:dyDescent="0.25">
      <c r="A186" s="12">
        <v>44746</v>
      </c>
      <c r="B186" s="13">
        <v>15.2</v>
      </c>
      <c r="C186" s="13">
        <v>26.6</v>
      </c>
      <c r="D186" s="13">
        <v>19.7</v>
      </c>
      <c r="E186" s="13">
        <v>6.2</v>
      </c>
      <c r="F186" s="13">
        <v>1.5</v>
      </c>
      <c r="G186" s="13">
        <v>942.3</v>
      </c>
      <c r="H186" s="14">
        <v>4.2</v>
      </c>
    </row>
    <row r="187" spans="1:8" x14ac:dyDescent="0.25">
      <c r="A187" s="15">
        <v>44747</v>
      </c>
      <c r="B187" s="16">
        <v>14.7</v>
      </c>
      <c r="C187" s="16">
        <v>25.3</v>
      </c>
      <c r="D187" s="16">
        <v>19.899999999999999</v>
      </c>
      <c r="E187" s="16">
        <v>0</v>
      </c>
      <c r="F187" s="16">
        <v>1.45</v>
      </c>
      <c r="G187" s="16">
        <v>943.6</v>
      </c>
      <c r="H187" s="17">
        <v>8.98</v>
      </c>
    </row>
    <row r="188" spans="1:8" x14ac:dyDescent="0.25">
      <c r="A188" s="12">
        <v>44748</v>
      </c>
      <c r="B188" s="13">
        <v>11.2</v>
      </c>
      <c r="C188" s="13">
        <v>24.9</v>
      </c>
      <c r="D188" s="13">
        <v>18.600000000000001</v>
      </c>
      <c r="E188" s="13">
        <v>0</v>
      </c>
      <c r="F188" s="13">
        <v>1.52</v>
      </c>
      <c r="G188" s="13">
        <v>945</v>
      </c>
      <c r="H188" s="14">
        <v>10.1</v>
      </c>
    </row>
    <row r="189" spans="1:8" x14ac:dyDescent="0.25">
      <c r="A189" s="15">
        <v>44749</v>
      </c>
      <c r="B189" s="16">
        <v>11.2</v>
      </c>
      <c r="C189" s="16">
        <v>20.8</v>
      </c>
      <c r="D189" s="16">
        <v>16.7</v>
      </c>
      <c r="E189" s="16">
        <v>0</v>
      </c>
      <c r="F189" s="16">
        <v>1.79</v>
      </c>
      <c r="G189" s="16">
        <v>945.7</v>
      </c>
      <c r="H189" s="17">
        <v>3.38</v>
      </c>
    </row>
    <row r="190" spans="1:8" x14ac:dyDescent="0.25">
      <c r="A190" s="12">
        <v>44750</v>
      </c>
      <c r="B190" s="13">
        <v>12.1</v>
      </c>
      <c r="C190" s="13">
        <v>23</v>
      </c>
      <c r="D190" s="13">
        <v>17.3</v>
      </c>
      <c r="E190" s="13">
        <v>0</v>
      </c>
      <c r="F190" s="13">
        <v>1.47</v>
      </c>
      <c r="G190" s="13">
        <v>950.4</v>
      </c>
      <c r="H190" s="14">
        <v>13.18</v>
      </c>
    </row>
    <row r="191" spans="1:8" x14ac:dyDescent="0.25">
      <c r="A191" s="15">
        <v>44751</v>
      </c>
      <c r="B191" s="16">
        <v>8.6999999999999993</v>
      </c>
      <c r="C191" s="16">
        <v>24.3</v>
      </c>
      <c r="D191" s="16">
        <v>17.600000000000001</v>
      </c>
      <c r="E191" s="16">
        <v>0</v>
      </c>
      <c r="F191" s="16">
        <v>1.2</v>
      </c>
      <c r="G191" s="16">
        <v>948.1</v>
      </c>
      <c r="H191" s="17">
        <v>11.45</v>
      </c>
    </row>
    <row r="192" spans="1:8" x14ac:dyDescent="0.25">
      <c r="A192" s="12">
        <v>44752</v>
      </c>
      <c r="B192" s="13">
        <v>13.9</v>
      </c>
      <c r="C192" s="13">
        <v>22.6</v>
      </c>
      <c r="D192" s="13">
        <v>17.8</v>
      </c>
      <c r="E192" s="13">
        <v>0</v>
      </c>
      <c r="F192" s="13">
        <v>1.76</v>
      </c>
      <c r="G192" s="13">
        <v>945.1</v>
      </c>
      <c r="H192" s="14">
        <v>4.3499999999999996</v>
      </c>
    </row>
    <row r="193" spans="1:8" x14ac:dyDescent="0.25">
      <c r="A193" s="15">
        <v>44753</v>
      </c>
      <c r="B193" s="16">
        <v>9.1</v>
      </c>
      <c r="C193" s="16">
        <v>23.5</v>
      </c>
      <c r="D193" s="16">
        <v>17.3</v>
      </c>
      <c r="E193" s="16">
        <v>0</v>
      </c>
      <c r="F193" s="16">
        <v>1.95</v>
      </c>
      <c r="G193" s="16">
        <v>945.1</v>
      </c>
      <c r="H193" s="17">
        <v>14.17</v>
      </c>
    </row>
    <row r="194" spans="1:8" x14ac:dyDescent="0.25">
      <c r="A194" s="12">
        <v>44754</v>
      </c>
      <c r="B194" s="13">
        <v>10.199999999999999</v>
      </c>
      <c r="C194" s="13">
        <v>25.8</v>
      </c>
      <c r="D194" s="13">
        <v>19</v>
      </c>
      <c r="E194" s="13">
        <v>0</v>
      </c>
      <c r="F194" s="13">
        <v>1.73</v>
      </c>
      <c r="G194" s="13">
        <v>946.5</v>
      </c>
      <c r="H194" s="14">
        <v>14.37</v>
      </c>
    </row>
    <row r="195" spans="1:8" x14ac:dyDescent="0.25">
      <c r="A195" s="15">
        <v>44755</v>
      </c>
      <c r="B195" s="16">
        <v>10.199999999999999</v>
      </c>
      <c r="C195" s="16">
        <v>30.6</v>
      </c>
      <c r="D195" s="16">
        <v>21.2</v>
      </c>
      <c r="E195" s="16">
        <v>0</v>
      </c>
      <c r="F195" s="16">
        <v>1.34</v>
      </c>
      <c r="G195" s="16">
        <v>945.4</v>
      </c>
      <c r="H195" s="17">
        <v>10.77</v>
      </c>
    </row>
    <row r="196" spans="1:8" x14ac:dyDescent="0.25">
      <c r="A196" s="12">
        <v>44756</v>
      </c>
      <c r="B196" s="13">
        <v>15.1</v>
      </c>
      <c r="C196" s="13">
        <v>31.3</v>
      </c>
      <c r="D196" s="13">
        <v>24</v>
      </c>
      <c r="E196" s="13">
        <v>0</v>
      </c>
      <c r="F196" s="13">
        <v>2.66</v>
      </c>
      <c r="G196" s="13">
        <v>941.9</v>
      </c>
      <c r="H196" s="14">
        <v>12.23</v>
      </c>
    </row>
    <row r="197" spans="1:8" x14ac:dyDescent="0.25">
      <c r="A197" s="15">
        <v>44757</v>
      </c>
      <c r="B197" s="16">
        <v>16.3</v>
      </c>
      <c r="C197" s="16">
        <v>26.9</v>
      </c>
      <c r="D197" s="16">
        <v>21.3</v>
      </c>
      <c r="E197" s="16">
        <v>0</v>
      </c>
      <c r="F197" s="16">
        <v>1.7</v>
      </c>
      <c r="G197" s="16">
        <v>942.4</v>
      </c>
      <c r="H197" s="17">
        <v>11.42</v>
      </c>
    </row>
    <row r="198" spans="1:8" x14ac:dyDescent="0.25">
      <c r="A198" s="12">
        <v>44758</v>
      </c>
      <c r="B198" s="13">
        <v>11.3</v>
      </c>
      <c r="C198" s="13">
        <v>26.7</v>
      </c>
      <c r="D198" s="13">
        <v>19.5</v>
      </c>
      <c r="E198" s="13">
        <v>0</v>
      </c>
      <c r="F198" s="13">
        <v>1.78</v>
      </c>
      <c r="G198" s="13">
        <v>944.5</v>
      </c>
      <c r="H198" s="14">
        <v>14.25</v>
      </c>
    </row>
    <row r="199" spans="1:8" x14ac:dyDescent="0.25">
      <c r="A199" s="15">
        <v>44759</v>
      </c>
      <c r="B199" s="16">
        <v>11</v>
      </c>
      <c r="C199" s="16">
        <v>29</v>
      </c>
      <c r="D199" s="16">
        <v>20.8</v>
      </c>
      <c r="E199" s="16">
        <v>0</v>
      </c>
      <c r="F199" s="16">
        <v>2</v>
      </c>
      <c r="G199" s="16">
        <v>947</v>
      </c>
      <c r="H199" s="17">
        <v>14.18</v>
      </c>
    </row>
    <row r="200" spans="1:8" x14ac:dyDescent="0.25">
      <c r="A200" s="12">
        <v>44760</v>
      </c>
      <c r="B200" s="13">
        <v>11</v>
      </c>
      <c r="C200" s="13">
        <v>31.2</v>
      </c>
      <c r="D200" s="13">
        <v>22</v>
      </c>
      <c r="E200" s="13">
        <v>0</v>
      </c>
      <c r="F200" s="13">
        <v>1.53</v>
      </c>
      <c r="G200" s="13">
        <v>946.3</v>
      </c>
      <c r="H200" s="14">
        <v>14</v>
      </c>
    </row>
    <row r="201" spans="1:8" x14ac:dyDescent="0.25">
      <c r="A201" s="15">
        <v>44761</v>
      </c>
      <c r="B201" s="16">
        <v>12.3</v>
      </c>
      <c r="C201" s="16">
        <v>35</v>
      </c>
      <c r="D201" s="16">
        <v>24.5</v>
      </c>
      <c r="E201" s="16">
        <v>0</v>
      </c>
      <c r="F201" s="16">
        <v>1.55</v>
      </c>
      <c r="G201" s="16">
        <v>942.4</v>
      </c>
      <c r="H201" s="17">
        <v>14.13</v>
      </c>
    </row>
    <row r="202" spans="1:8" x14ac:dyDescent="0.25">
      <c r="A202" s="12">
        <v>44762</v>
      </c>
      <c r="B202" s="13">
        <v>14.7</v>
      </c>
      <c r="C202" s="13">
        <v>32.799999999999997</v>
      </c>
      <c r="D202" s="13">
        <v>23.5</v>
      </c>
      <c r="E202" s="13">
        <v>3.8</v>
      </c>
      <c r="F202" s="13">
        <v>2.06</v>
      </c>
      <c r="G202" s="13">
        <v>941.7</v>
      </c>
      <c r="H202" s="14">
        <v>9.57</v>
      </c>
    </row>
    <row r="203" spans="1:8" x14ac:dyDescent="0.25">
      <c r="A203" s="15">
        <v>44763</v>
      </c>
      <c r="B203" s="16">
        <v>16.899999999999999</v>
      </c>
      <c r="C203" s="16">
        <v>27.2</v>
      </c>
      <c r="D203" s="16">
        <v>21.9</v>
      </c>
      <c r="E203" s="16">
        <v>0</v>
      </c>
      <c r="F203" s="16">
        <v>2.02</v>
      </c>
      <c r="G203" s="16">
        <v>944.4</v>
      </c>
      <c r="H203" s="17">
        <v>8.1199999999999992</v>
      </c>
    </row>
    <row r="204" spans="1:8" x14ac:dyDescent="0.25">
      <c r="A204" s="12">
        <v>44764</v>
      </c>
      <c r="B204" s="13">
        <v>13.7</v>
      </c>
      <c r="C204" s="13">
        <v>32.5</v>
      </c>
      <c r="D204" s="13">
        <v>24.1</v>
      </c>
      <c r="E204" s="13">
        <v>0</v>
      </c>
      <c r="F204" s="13">
        <v>1.64</v>
      </c>
      <c r="G204" s="13">
        <v>941.4</v>
      </c>
      <c r="H204" s="14">
        <v>13.65</v>
      </c>
    </row>
    <row r="205" spans="1:8" x14ac:dyDescent="0.25">
      <c r="A205" s="15">
        <v>44765</v>
      </c>
      <c r="B205" s="16">
        <v>16.899999999999999</v>
      </c>
      <c r="C205" s="16">
        <v>25.3</v>
      </c>
      <c r="D205" s="16">
        <v>20.3</v>
      </c>
      <c r="E205" s="16">
        <v>22.9</v>
      </c>
      <c r="F205" s="16">
        <v>2.12</v>
      </c>
      <c r="G205" s="16">
        <v>942.4</v>
      </c>
      <c r="H205" s="17">
        <v>5.17</v>
      </c>
    </row>
    <row r="206" spans="1:8" x14ac:dyDescent="0.25">
      <c r="A206" s="12">
        <v>44766</v>
      </c>
      <c r="B206" s="13">
        <v>16</v>
      </c>
      <c r="C206" s="13">
        <v>29.9</v>
      </c>
      <c r="D206" s="13">
        <v>22.8</v>
      </c>
      <c r="E206" s="13">
        <v>0</v>
      </c>
      <c r="F206" s="13">
        <v>1.1299999999999999</v>
      </c>
      <c r="G206" s="13">
        <v>942</v>
      </c>
      <c r="H206" s="14">
        <v>13.55</v>
      </c>
    </row>
    <row r="207" spans="1:8" x14ac:dyDescent="0.25">
      <c r="A207" s="15">
        <v>44767</v>
      </c>
      <c r="B207" s="16">
        <v>15.4</v>
      </c>
      <c r="C207" s="16">
        <v>32.1</v>
      </c>
      <c r="D207" s="16">
        <v>24.5</v>
      </c>
      <c r="E207" s="16">
        <v>0.5</v>
      </c>
      <c r="F207" s="16">
        <v>2.3199999999999998</v>
      </c>
      <c r="G207" s="16">
        <v>937.6</v>
      </c>
      <c r="H207" s="17">
        <v>11.95</v>
      </c>
    </row>
    <row r="208" spans="1:8" x14ac:dyDescent="0.25">
      <c r="A208" s="12">
        <v>44768</v>
      </c>
      <c r="B208" s="13">
        <v>17.7</v>
      </c>
      <c r="C208" s="13">
        <v>25.8</v>
      </c>
      <c r="D208" s="13">
        <v>21.1</v>
      </c>
      <c r="E208" s="13">
        <v>7.4</v>
      </c>
      <c r="F208" s="13">
        <v>1.95</v>
      </c>
      <c r="G208" s="13">
        <v>939.5</v>
      </c>
      <c r="H208" s="14">
        <v>5.43</v>
      </c>
    </row>
    <row r="209" spans="1:8" x14ac:dyDescent="0.25">
      <c r="A209" s="15">
        <v>44769</v>
      </c>
      <c r="B209" s="16">
        <v>14.7</v>
      </c>
      <c r="C209" s="16">
        <v>26</v>
      </c>
      <c r="D209" s="16">
        <v>20.2</v>
      </c>
      <c r="E209" s="16">
        <v>0</v>
      </c>
      <c r="F209" s="16">
        <v>1.44</v>
      </c>
      <c r="G209" s="16">
        <v>938.6</v>
      </c>
      <c r="H209" s="17">
        <v>9.23</v>
      </c>
    </row>
    <row r="210" spans="1:8" x14ac:dyDescent="0.25">
      <c r="A210" s="12">
        <v>44770</v>
      </c>
      <c r="B210" s="13">
        <v>13.9</v>
      </c>
      <c r="C210" s="13">
        <v>28.6</v>
      </c>
      <c r="D210" s="13">
        <v>21</v>
      </c>
      <c r="E210" s="13">
        <v>0.7</v>
      </c>
      <c r="F210" s="13">
        <v>1.96</v>
      </c>
      <c r="G210" s="13">
        <v>937.5</v>
      </c>
      <c r="H210" s="14">
        <v>12</v>
      </c>
    </row>
    <row r="211" spans="1:8" x14ac:dyDescent="0.25">
      <c r="A211" s="15">
        <v>44771</v>
      </c>
      <c r="B211" s="16">
        <v>14</v>
      </c>
      <c r="C211" s="16">
        <v>23.3</v>
      </c>
      <c r="D211" s="16">
        <v>18.3</v>
      </c>
      <c r="E211" s="16">
        <v>9.8000000000000007</v>
      </c>
      <c r="F211" s="16">
        <v>1.93</v>
      </c>
      <c r="G211" s="16">
        <v>939.9</v>
      </c>
      <c r="H211" s="17">
        <v>2.23</v>
      </c>
    </row>
    <row r="212" spans="1:8" x14ac:dyDescent="0.25">
      <c r="A212" s="12">
        <v>44772</v>
      </c>
      <c r="B212" s="13">
        <v>15.5</v>
      </c>
      <c r="C212" s="13">
        <v>24.8</v>
      </c>
      <c r="D212" s="13">
        <v>19.899999999999999</v>
      </c>
      <c r="E212" s="13">
        <v>0.5</v>
      </c>
      <c r="F212" s="13">
        <v>2.38</v>
      </c>
      <c r="G212" s="13">
        <v>942.2</v>
      </c>
      <c r="H212" s="14">
        <v>9.2200000000000006</v>
      </c>
    </row>
    <row r="213" spans="1:8" x14ac:dyDescent="0.25">
      <c r="A213" s="15">
        <v>44773</v>
      </c>
      <c r="B213" s="16">
        <v>14.1</v>
      </c>
      <c r="C213" s="16">
        <v>28.2</v>
      </c>
      <c r="D213" s="16">
        <v>21.5</v>
      </c>
      <c r="E213" s="16">
        <v>0</v>
      </c>
      <c r="F213" s="16">
        <v>2.1</v>
      </c>
      <c r="G213" s="16">
        <v>942</v>
      </c>
      <c r="H213" s="17">
        <v>9.65</v>
      </c>
    </row>
    <row r="214" spans="1:8" x14ac:dyDescent="0.25">
      <c r="A214" s="12">
        <v>44774</v>
      </c>
      <c r="B214" s="13">
        <v>15</v>
      </c>
      <c r="C214" s="13">
        <v>29.3</v>
      </c>
      <c r="D214" s="13">
        <v>21.7</v>
      </c>
      <c r="E214" s="13">
        <v>4.5</v>
      </c>
      <c r="F214" s="13">
        <v>1.76</v>
      </c>
      <c r="G214" s="13">
        <v>941.3</v>
      </c>
      <c r="H214" s="14">
        <v>10.07</v>
      </c>
    </row>
    <row r="215" spans="1:8" x14ac:dyDescent="0.25">
      <c r="A215" s="15">
        <v>44775</v>
      </c>
      <c r="B215" s="16">
        <v>14.5</v>
      </c>
      <c r="C215" s="16">
        <v>28.5</v>
      </c>
      <c r="D215" s="16">
        <v>21.3</v>
      </c>
      <c r="E215" s="16">
        <v>0</v>
      </c>
      <c r="F215" s="16">
        <v>1.3</v>
      </c>
      <c r="G215" s="16">
        <v>941.8</v>
      </c>
      <c r="H215" s="17">
        <v>13.02</v>
      </c>
    </row>
    <row r="216" spans="1:8" x14ac:dyDescent="0.25">
      <c r="A216" s="12">
        <v>44776</v>
      </c>
      <c r="B216" s="13">
        <v>14.2</v>
      </c>
      <c r="C216" s="13">
        <v>32.1</v>
      </c>
      <c r="D216" s="13">
        <v>23.2</v>
      </c>
      <c r="E216" s="13">
        <v>0</v>
      </c>
      <c r="F216" s="13">
        <v>1.26</v>
      </c>
      <c r="G216" s="13">
        <v>940.2</v>
      </c>
      <c r="H216" s="14">
        <v>13.85</v>
      </c>
    </row>
    <row r="217" spans="1:8" x14ac:dyDescent="0.25">
      <c r="A217" s="15">
        <v>44777</v>
      </c>
      <c r="B217" s="16">
        <v>14.8</v>
      </c>
      <c r="C217" s="16">
        <v>35.299999999999997</v>
      </c>
      <c r="D217" s="16">
        <v>24.7</v>
      </c>
      <c r="E217" s="16">
        <v>0</v>
      </c>
      <c r="F217" s="16">
        <v>1.63</v>
      </c>
      <c r="G217" s="16">
        <v>938.9</v>
      </c>
      <c r="H217" s="17">
        <v>13.8</v>
      </c>
    </row>
    <row r="218" spans="1:8" x14ac:dyDescent="0.25">
      <c r="A218" s="12">
        <v>44778</v>
      </c>
      <c r="B218" s="13">
        <v>17</v>
      </c>
      <c r="C218" s="13">
        <v>31.1</v>
      </c>
      <c r="D218" s="13">
        <v>23.3</v>
      </c>
      <c r="E218" s="13">
        <v>14.4</v>
      </c>
      <c r="F218" s="13">
        <v>1.97</v>
      </c>
      <c r="G218" s="13">
        <v>940</v>
      </c>
      <c r="H218" s="14">
        <v>8.83</v>
      </c>
    </row>
    <row r="219" spans="1:8" x14ac:dyDescent="0.25">
      <c r="A219" s="15">
        <v>44779</v>
      </c>
      <c r="B219" s="16">
        <v>15</v>
      </c>
      <c r="C219" s="16">
        <v>20.100000000000001</v>
      </c>
      <c r="D219" s="16">
        <v>17.5</v>
      </c>
      <c r="E219" s="16">
        <v>0.6</v>
      </c>
      <c r="F219" s="16">
        <v>2.15</v>
      </c>
      <c r="G219" s="16">
        <v>945.3</v>
      </c>
      <c r="H219" s="17">
        <v>1.73</v>
      </c>
    </row>
    <row r="220" spans="1:8" x14ac:dyDescent="0.25">
      <c r="A220" s="12">
        <v>44780</v>
      </c>
      <c r="B220" s="13">
        <v>14.2</v>
      </c>
      <c r="C220" s="13">
        <v>22.9</v>
      </c>
      <c r="D220" s="13">
        <v>18.600000000000001</v>
      </c>
      <c r="E220" s="13">
        <v>0</v>
      </c>
      <c r="F220" s="13">
        <v>2.08</v>
      </c>
      <c r="G220" s="13">
        <v>943.1</v>
      </c>
      <c r="H220" s="14">
        <v>2.73</v>
      </c>
    </row>
    <row r="221" spans="1:8" x14ac:dyDescent="0.25">
      <c r="A221" s="15">
        <v>44781</v>
      </c>
      <c r="B221" s="16">
        <v>11.4</v>
      </c>
      <c r="C221" s="16">
        <v>26.7</v>
      </c>
      <c r="D221" s="16">
        <v>19.5</v>
      </c>
      <c r="E221" s="16">
        <v>0</v>
      </c>
      <c r="F221" s="16">
        <v>2.0099999999999998</v>
      </c>
      <c r="G221" s="16">
        <v>944.1</v>
      </c>
      <c r="H221" s="17">
        <v>13.68</v>
      </c>
    </row>
    <row r="222" spans="1:8" x14ac:dyDescent="0.25">
      <c r="A222" s="12">
        <v>44782</v>
      </c>
      <c r="B222" s="13">
        <v>12.1</v>
      </c>
      <c r="C222" s="13">
        <v>27.1</v>
      </c>
      <c r="D222" s="13">
        <v>20.100000000000001</v>
      </c>
      <c r="E222" s="13">
        <v>0</v>
      </c>
      <c r="F222" s="13">
        <v>2.38</v>
      </c>
      <c r="G222" s="13">
        <v>945.6</v>
      </c>
      <c r="H222" s="14">
        <v>13.65</v>
      </c>
    </row>
    <row r="223" spans="1:8" x14ac:dyDescent="0.25">
      <c r="A223" s="15">
        <v>44783</v>
      </c>
      <c r="B223" s="16">
        <v>14.3</v>
      </c>
      <c r="C223" s="16">
        <v>27.2</v>
      </c>
      <c r="D223" s="16">
        <v>20.7</v>
      </c>
      <c r="E223" s="16">
        <v>0</v>
      </c>
      <c r="F223" s="16">
        <v>2.75</v>
      </c>
      <c r="G223" s="16">
        <v>944.4</v>
      </c>
      <c r="H223" s="17">
        <v>13.6</v>
      </c>
    </row>
    <row r="224" spans="1:8" x14ac:dyDescent="0.25">
      <c r="A224" s="12">
        <v>44784</v>
      </c>
      <c r="B224" s="13">
        <v>13.7</v>
      </c>
      <c r="C224" s="13">
        <v>27.9</v>
      </c>
      <c r="D224" s="13">
        <v>20.8</v>
      </c>
      <c r="E224" s="13">
        <v>0</v>
      </c>
      <c r="F224" s="13">
        <v>2.2400000000000002</v>
      </c>
      <c r="G224" s="13">
        <v>942.2</v>
      </c>
      <c r="H224" s="14">
        <v>13.3</v>
      </c>
    </row>
    <row r="225" spans="1:8" x14ac:dyDescent="0.25">
      <c r="A225" s="15">
        <v>44785</v>
      </c>
      <c r="B225" s="16">
        <v>12.3</v>
      </c>
      <c r="C225" s="16">
        <v>27.5</v>
      </c>
      <c r="D225" s="16">
        <v>19.899999999999999</v>
      </c>
      <c r="E225" s="16">
        <v>0</v>
      </c>
      <c r="F225" s="16">
        <v>2.5099999999999998</v>
      </c>
      <c r="G225" s="16">
        <v>940</v>
      </c>
      <c r="H225" s="17">
        <v>13.37</v>
      </c>
    </row>
    <row r="226" spans="1:8" x14ac:dyDescent="0.25">
      <c r="A226" s="12">
        <v>44786</v>
      </c>
      <c r="B226" s="13">
        <v>11.6</v>
      </c>
      <c r="C226" s="13">
        <v>27.2</v>
      </c>
      <c r="D226" s="13">
        <v>19.5</v>
      </c>
      <c r="E226" s="13">
        <v>0</v>
      </c>
      <c r="F226" s="13">
        <v>2.23</v>
      </c>
      <c r="G226" s="13">
        <v>938.3</v>
      </c>
      <c r="H226" s="14">
        <v>13.23</v>
      </c>
    </row>
    <row r="227" spans="1:8" x14ac:dyDescent="0.25">
      <c r="A227" s="15">
        <v>44787</v>
      </c>
      <c r="B227" s="16">
        <v>9.6</v>
      </c>
      <c r="C227" s="16">
        <v>29.2</v>
      </c>
      <c r="D227" s="16">
        <v>20.2</v>
      </c>
      <c r="E227" s="16">
        <v>0</v>
      </c>
      <c r="F227" s="16">
        <v>1.97</v>
      </c>
      <c r="G227" s="16">
        <v>933.2</v>
      </c>
      <c r="H227" s="17">
        <v>11.18</v>
      </c>
    </row>
    <row r="228" spans="1:8" x14ac:dyDescent="0.25">
      <c r="A228" s="12">
        <v>44788</v>
      </c>
      <c r="B228" s="13">
        <v>13.1</v>
      </c>
      <c r="C228" s="13">
        <v>27.3</v>
      </c>
      <c r="D228" s="13">
        <v>19.600000000000001</v>
      </c>
      <c r="E228" s="13">
        <v>3.4</v>
      </c>
      <c r="F228" s="13">
        <v>2.73</v>
      </c>
      <c r="G228" s="13">
        <v>932.8</v>
      </c>
      <c r="H228" s="14">
        <v>8.58</v>
      </c>
    </row>
    <row r="229" spans="1:8" x14ac:dyDescent="0.25">
      <c r="A229" s="15">
        <v>44789</v>
      </c>
      <c r="B229" s="16">
        <v>11.3</v>
      </c>
      <c r="C229" s="16">
        <v>28.5</v>
      </c>
      <c r="D229" s="16">
        <v>19.7</v>
      </c>
      <c r="E229" s="16">
        <v>0</v>
      </c>
      <c r="F229" s="16">
        <v>1.22</v>
      </c>
      <c r="G229" s="16">
        <v>934.8</v>
      </c>
      <c r="H229" s="17">
        <v>13.17</v>
      </c>
    </row>
    <row r="230" spans="1:8" x14ac:dyDescent="0.25">
      <c r="A230" s="12">
        <v>44790</v>
      </c>
      <c r="B230" s="13">
        <v>13.3</v>
      </c>
      <c r="C230" s="13">
        <v>29.7</v>
      </c>
      <c r="D230" s="13">
        <v>21.4</v>
      </c>
      <c r="E230" s="13">
        <v>0.8</v>
      </c>
      <c r="F230" s="13">
        <v>1.62</v>
      </c>
      <c r="G230" s="13">
        <v>935.2</v>
      </c>
      <c r="H230" s="14">
        <v>8.92</v>
      </c>
    </row>
    <row r="231" spans="1:8" x14ac:dyDescent="0.25">
      <c r="A231" s="15">
        <v>44791</v>
      </c>
      <c r="B231" s="16">
        <v>14.4</v>
      </c>
      <c r="C231" s="16">
        <v>23</v>
      </c>
      <c r="D231" s="16">
        <v>18.3</v>
      </c>
      <c r="E231" s="16">
        <v>27</v>
      </c>
      <c r="F231" s="16">
        <v>2.14</v>
      </c>
      <c r="G231" s="16">
        <v>935.8</v>
      </c>
      <c r="H231" s="17">
        <v>2.08</v>
      </c>
    </row>
    <row r="232" spans="1:8" x14ac:dyDescent="0.25">
      <c r="A232" s="12">
        <v>44792</v>
      </c>
      <c r="B232" s="13">
        <v>16.399999999999999</v>
      </c>
      <c r="C232" s="13">
        <v>18.2</v>
      </c>
      <c r="D232" s="13">
        <v>17.399999999999999</v>
      </c>
      <c r="E232" s="13">
        <v>52.5</v>
      </c>
      <c r="F232" s="13">
        <v>1.64</v>
      </c>
      <c r="G232" s="13">
        <v>937.3</v>
      </c>
      <c r="H232" s="14">
        <v>0</v>
      </c>
    </row>
    <row r="233" spans="1:8" x14ac:dyDescent="0.25">
      <c r="A233" s="15">
        <v>44793</v>
      </c>
      <c r="B233" s="16">
        <v>14</v>
      </c>
      <c r="C233" s="16">
        <v>22.7</v>
      </c>
      <c r="D233" s="16">
        <v>18.5</v>
      </c>
      <c r="E233" s="16">
        <v>2.5</v>
      </c>
      <c r="F233" s="16">
        <v>2.46</v>
      </c>
      <c r="G233" s="16">
        <v>941.1</v>
      </c>
      <c r="H233" s="17">
        <v>4.4000000000000004</v>
      </c>
    </row>
    <row r="234" spans="1:8" x14ac:dyDescent="0.25">
      <c r="A234" s="12">
        <v>44794</v>
      </c>
      <c r="B234" s="13">
        <v>12.6</v>
      </c>
      <c r="C234" s="13">
        <v>25.1</v>
      </c>
      <c r="D234" s="13">
        <v>18.2</v>
      </c>
      <c r="E234" s="13">
        <v>0.1</v>
      </c>
      <c r="F234" s="13">
        <v>1.1000000000000001</v>
      </c>
      <c r="G234" s="13">
        <v>939.8</v>
      </c>
      <c r="H234" s="14">
        <v>11.77</v>
      </c>
    </row>
    <row r="235" spans="1:8" x14ac:dyDescent="0.25">
      <c r="A235" s="15">
        <v>44795</v>
      </c>
      <c r="B235" s="16">
        <v>10.6</v>
      </c>
      <c r="C235" s="16">
        <v>25.8</v>
      </c>
      <c r="D235" s="16">
        <v>18.3</v>
      </c>
      <c r="E235" s="16">
        <v>0</v>
      </c>
      <c r="F235" s="16">
        <v>1.53</v>
      </c>
      <c r="G235" s="16">
        <v>430.1</v>
      </c>
      <c r="H235" s="17">
        <v>12.7</v>
      </c>
    </row>
    <row r="236" spans="1:8" x14ac:dyDescent="0.25">
      <c r="A236" s="12">
        <v>44796</v>
      </c>
      <c r="B236" s="13">
        <v>10.1</v>
      </c>
      <c r="C236" s="13">
        <v>26.9</v>
      </c>
      <c r="D236" s="13">
        <v>18.399999999999999</v>
      </c>
      <c r="E236" s="13">
        <v>0</v>
      </c>
      <c r="F236" s="13">
        <v>1.41</v>
      </c>
      <c r="G236" s="13">
        <v>0</v>
      </c>
      <c r="H236" s="14">
        <v>12.9</v>
      </c>
    </row>
    <row r="237" spans="1:8" x14ac:dyDescent="0.25">
      <c r="A237" s="15">
        <v>44797</v>
      </c>
      <c r="B237" s="16">
        <v>10.4</v>
      </c>
      <c r="C237" s="16">
        <v>27</v>
      </c>
      <c r="D237" s="16">
        <v>19.2</v>
      </c>
      <c r="E237" s="16">
        <v>0</v>
      </c>
      <c r="F237" s="16">
        <v>1.8</v>
      </c>
      <c r="G237" s="16">
        <v>0</v>
      </c>
      <c r="H237" s="17">
        <v>12.35</v>
      </c>
    </row>
    <row r="238" spans="1:8" x14ac:dyDescent="0.25">
      <c r="A238" s="12">
        <v>44798</v>
      </c>
      <c r="B238" s="13">
        <v>13.3</v>
      </c>
      <c r="C238" s="13">
        <v>28.5</v>
      </c>
      <c r="D238" s="13">
        <v>20.2</v>
      </c>
      <c r="E238" s="13">
        <v>0</v>
      </c>
      <c r="F238" s="13">
        <v>1.29</v>
      </c>
      <c r="G238" s="13">
        <v>156.5</v>
      </c>
      <c r="H238" s="14">
        <v>12.85</v>
      </c>
    </row>
    <row r="239" spans="1:8" x14ac:dyDescent="0.25">
      <c r="A239" s="15">
        <v>44799</v>
      </c>
      <c r="B239" s="16">
        <v>12.7</v>
      </c>
      <c r="C239" s="16">
        <v>28.4</v>
      </c>
      <c r="D239" s="16">
        <v>20.5</v>
      </c>
      <c r="E239" s="16">
        <v>1.8</v>
      </c>
      <c r="F239" s="16">
        <v>1.74</v>
      </c>
      <c r="G239" s="16">
        <v>585.5</v>
      </c>
      <c r="H239" s="17">
        <v>9.7200000000000006</v>
      </c>
    </row>
    <row r="240" spans="1:8" x14ac:dyDescent="0.25">
      <c r="A240" s="12">
        <v>44800</v>
      </c>
      <c r="B240" s="13">
        <v>16</v>
      </c>
      <c r="C240" s="13">
        <v>22.7</v>
      </c>
      <c r="D240" s="13">
        <v>18.3</v>
      </c>
      <c r="E240" s="13">
        <v>12.3</v>
      </c>
      <c r="F240" s="13">
        <v>1.18</v>
      </c>
      <c r="G240" s="13">
        <v>937.9</v>
      </c>
      <c r="H240" s="14">
        <v>1.6</v>
      </c>
    </row>
    <row r="241" spans="1:8" x14ac:dyDescent="0.25">
      <c r="A241" s="15">
        <v>44801</v>
      </c>
      <c r="B241" s="16">
        <v>14.4</v>
      </c>
      <c r="C241" s="16">
        <v>24.4</v>
      </c>
      <c r="D241" s="16">
        <v>18.899999999999999</v>
      </c>
      <c r="E241" s="16">
        <v>0.7</v>
      </c>
      <c r="F241" s="16">
        <v>1.45</v>
      </c>
      <c r="G241" s="16">
        <v>939.9</v>
      </c>
      <c r="H241" s="17">
        <v>7.17</v>
      </c>
    </row>
    <row r="242" spans="1:8" x14ac:dyDescent="0.25">
      <c r="A242" s="12">
        <v>44802</v>
      </c>
      <c r="B242" s="13">
        <v>12.7</v>
      </c>
      <c r="C242" s="13">
        <v>26.1</v>
      </c>
      <c r="D242" s="13">
        <v>19.399999999999999</v>
      </c>
      <c r="E242" s="13">
        <v>0</v>
      </c>
      <c r="F242" s="13">
        <v>1.62</v>
      </c>
      <c r="G242" s="13">
        <v>941.7</v>
      </c>
      <c r="H242" s="14">
        <v>11.9</v>
      </c>
    </row>
    <row r="243" spans="1:8" x14ac:dyDescent="0.25">
      <c r="A243" s="15">
        <v>44803</v>
      </c>
      <c r="B243" s="16">
        <v>11.9</v>
      </c>
      <c r="C243" s="16">
        <v>27.3</v>
      </c>
      <c r="D243" s="16">
        <v>19.899999999999999</v>
      </c>
      <c r="E243" s="16">
        <v>0</v>
      </c>
      <c r="F243" s="16">
        <v>1.37</v>
      </c>
      <c r="G243" s="16">
        <v>941</v>
      </c>
      <c r="H243" s="17">
        <v>9.8000000000000007</v>
      </c>
    </row>
    <row r="244" spans="1:8" x14ac:dyDescent="0.25">
      <c r="A244" s="12">
        <v>44804</v>
      </c>
      <c r="B244" s="13">
        <v>12.7</v>
      </c>
      <c r="C244" s="13">
        <v>20.2</v>
      </c>
      <c r="D244" s="13">
        <v>16.899999999999999</v>
      </c>
      <c r="E244" s="13">
        <v>6.2</v>
      </c>
      <c r="F244" s="13">
        <v>1.48</v>
      </c>
      <c r="G244" s="13">
        <v>941.4</v>
      </c>
      <c r="H244" s="14">
        <v>0.83</v>
      </c>
    </row>
    <row r="245" spans="1:8" x14ac:dyDescent="0.25">
      <c r="A245" s="15">
        <v>44805</v>
      </c>
      <c r="B245" s="16">
        <v>12.1</v>
      </c>
      <c r="C245" s="16">
        <v>21.5</v>
      </c>
      <c r="D245" s="16">
        <v>16.7</v>
      </c>
      <c r="E245" s="16">
        <v>0</v>
      </c>
      <c r="F245" s="16">
        <v>1.89</v>
      </c>
      <c r="G245" s="16">
        <v>940.5</v>
      </c>
      <c r="H245" s="17">
        <v>8.68</v>
      </c>
    </row>
    <row r="246" spans="1:8" x14ac:dyDescent="0.25">
      <c r="A246" s="12">
        <v>44806</v>
      </c>
      <c r="B246" s="13">
        <v>10</v>
      </c>
      <c r="C246" s="13">
        <v>24.1</v>
      </c>
      <c r="D246" s="13">
        <v>16.600000000000001</v>
      </c>
      <c r="E246" s="13">
        <v>0</v>
      </c>
      <c r="F246" s="13">
        <v>1.66</v>
      </c>
      <c r="G246" s="13">
        <v>937.6</v>
      </c>
      <c r="H246" s="14">
        <v>10.77</v>
      </c>
    </row>
    <row r="247" spans="1:8" x14ac:dyDescent="0.25">
      <c r="A247" s="15">
        <v>44807</v>
      </c>
      <c r="B247" s="16">
        <v>12.1</v>
      </c>
      <c r="C247" s="16">
        <v>22</v>
      </c>
      <c r="D247" s="16">
        <v>16.8</v>
      </c>
      <c r="E247" s="16">
        <v>2.8</v>
      </c>
      <c r="F247" s="16">
        <v>1.85</v>
      </c>
      <c r="G247" s="16">
        <v>938</v>
      </c>
      <c r="H247" s="17">
        <v>6.9</v>
      </c>
    </row>
    <row r="248" spans="1:8" x14ac:dyDescent="0.25">
      <c r="A248" s="12">
        <v>44808</v>
      </c>
      <c r="B248" s="13">
        <v>10.8</v>
      </c>
      <c r="C248" s="13">
        <v>25.9</v>
      </c>
      <c r="D248" s="13">
        <v>17.8</v>
      </c>
      <c r="E248" s="13">
        <v>0</v>
      </c>
      <c r="F248" s="13">
        <v>1.1200000000000001</v>
      </c>
      <c r="G248" s="13">
        <v>942.8</v>
      </c>
      <c r="H248" s="14">
        <v>11.67</v>
      </c>
    </row>
    <row r="249" spans="1:8" x14ac:dyDescent="0.25">
      <c r="A249" s="15">
        <v>44809</v>
      </c>
      <c r="B249" s="16">
        <v>11.1</v>
      </c>
      <c r="C249" s="16">
        <v>26.3</v>
      </c>
      <c r="D249" s="16">
        <v>18.100000000000001</v>
      </c>
      <c r="E249" s="16">
        <v>0</v>
      </c>
      <c r="F249" s="16">
        <v>1.34</v>
      </c>
      <c r="G249" s="16">
        <v>943.8</v>
      </c>
      <c r="H249" s="17">
        <v>9.77</v>
      </c>
    </row>
    <row r="250" spans="1:8" x14ac:dyDescent="0.25">
      <c r="A250" s="12">
        <v>44810</v>
      </c>
      <c r="B250" s="13">
        <v>12.7</v>
      </c>
      <c r="C250" s="13">
        <v>23</v>
      </c>
      <c r="D250" s="13">
        <v>18.2</v>
      </c>
      <c r="E250" s="13">
        <v>1.6</v>
      </c>
      <c r="F250" s="13">
        <v>1.62</v>
      </c>
      <c r="G250" s="13">
        <v>941.6</v>
      </c>
      <c r="H250" s="14">
        <v>3.65</v>
      </c>
    </row>
    <row r="251" spans="1:8" x14ac:dyDescent="0.25">
      <c r="A251" s="15">
        <v>44811</v>
      </c>
      <c r="B251" s="16">
        <v>14.5</v>
      </c>
      <c r="C251" s="16">
        <v>26.1</v>
      </c>
      <c r="D251" s="16">
        <v>19.8</v>
      </c>
      <c r="E251" s="16">
        <v>9.6999999999999993</v>
      </c>
      <c r="F251" s="16">
        <v>1.48</v>
      </c>
      <c r="G251" s="16">
        <v>938.3</v>
      </c>
      <c r="H251" s="17">
        <v>7.22</v>
      </c>
    </row>
    <row r="252" spans="1:8" x14ac:dyDescent="0.25">
      <c r="A252" s="12">
        <v>44812</v>
      </c>
      <c r="B252" s="13">
        <v>11.7</v>
      </c>
      <c r="C252" s="13">
        <v>22.1</v>
      </c>
      <c r="D252" s="13">
        <v>17.2</v>
      </c>
      <c r="E252" s="13">
        <v>18.3</v>
      </c>
      <c r="F252" s="13">
        <v>2.83</v>
      </c>
      <c r="G252" s="13">
        <v>936.7</v>
      </c>
      <c r="H252" s="14">
        <v>7.47</v>
      </c>
    </row>
    <row r="253" spans="1:8" x14ac:dyDescent="0.25">
      <c r="A253" s="15">
        <v>44813</v>
      </c>
      <c r="B253" s="16">
        <v>10.199999999999999</v>
      </c>
      <c r="C253" s="16">
        <v>20.399999999999999</v>
      </c>
      <c r="D253" s="16">
        <v>15</v>
      </c>
      <c r="E253" s="16">
        <v>4.3</v>
      </c>
      <c r="F253" s="16">
        <v>2.1</v>
      </c>
      <c r="G253" s="16">
        <v>938</v>
      </c>
      <c r="H253" s="17">
        <v>5.22</v>
      </c>
    </row>
    <row r="254" spans="1:8" x14ac:dyDescent="0.25">
      <c r="A254" s="12">
        <v>44814</v>
      </c>
      <c r="B254" s="13">
        <v>12.6</v>
      </c>
      <c r="C254" s="13">
        <v>17.8</v>
      </c>
      <c r="D254" s="13">
        <v>14.8</v>
      </c>
      <c r="E254" s="13">
        <v>5.3</v>
      </c>
      <c r="F254" s="13">
        <v>3.02</v>
      </c>
      <c r="G254" s="13">
        <v>940</v>
      </c>
      <c r="H254" s="14">
        <v>2.4500000000000002</v>
      </c>
    </row>
    <row r="255" spans="1:8" x14ac:dyDescent="0.25">
      <c r="A255" s="15">
        <v>44815</v>
      </c>
      <c r="B255" s="16">
        <v>10.199999999999999</v>
      </c>
      <c r="C255" s="16">
        <v>19.3</v>
      </c>
      <c r="D255" s="16">
        <v>15.1</v>
      </c>
      <c r="E255" s="16">
        <v>0.3</v>
      </c>
      <c r="F255" s="16">
        <v>2.15</v>
      </c>
      <c r="G255" s="16">
        <v>941.8</v>
      </c>
      <c r="H255" s="17">
        <v>2.23</v>
      </c>
    </row>
    <row r="256" spans="1:8" x14ac:dyDescent="0.25">
      <c r="A256" s="12">
        <v>44816</v>
      </c>
      <c r="B256" s="13">
        <v>7.4</v>
      </c>
      <c r="C256" s="13">
        <v>23.3</v>
      </c>
      <c r="D256" s="13">
        <v>14.8</v>
      </c>
      <c r="E256" s="13">
        <v>0.1</v>
      </c>
      <c r="F256" s="13">
        <v>1.0900000000000001</v>
      </c>
      <c r="G256" s="13">
        <v>939.1</v>
      </c>
      <c r="H256" s="14">
        <v>11.5</v>
      </c>
    </row>
    <row r="257" spans="1:8" x14ac:dyDescent="0.25">
      <c r="A257" s="15">
        <v>44817</v>
      </c>
      <c r="B257" s="16">
        <v>8.6</v>
      </c>
      <c r="C257" s="16">
        <v>26.9</v>
      </c>
      <c r="D257" s="16">
        <v>17.399999999999999</v>
      </c>
      <c r="E257" s="16">
        <v>0</v>
      </c>
      <c r="F257" s="16">
        <v>0.93</v>
      </c>
      <c r="G257" s="16">
        <v>935.4</v>
      </c>
      <c r="H257" s="17">
        <v>8.1</v>
      </c>
    </row>
    <row r="258" spans="1:8" x14ac:dyDescent="0.25">
      <c r="A258" s="12">
        <v>44818</v>
      </c>
      <c r="B258" s="13">
        <v>16.8</v>
      </c>
      <c r="C258" s="13">
        <v>23.5</v>
      </c>
      <c r="D258" s="13">
        <v>20</v>
      </c>
      <c r="E258" s="13">
        <v>2</v>
      </c>
      <c r="F258" s="13">
        <v>2.78</v>
      </c>
      <c r="G258" s="13">
        <v>932</v>
      </c>
      <c r="H258" s="14">
        <v>2.77</v>
      </c>
    </row>
    <row r="259" spans="1:8" x14ac:dyDescent="0.25">
      <c r="A259" s="15">
        <v>44819</v>
      </c>
      <c r="B259" s="16">
        <v>13.9</v>
      </c>
      <c r="C259" s="16">
        <v>19.399999999999999</v>
      </c>
      <c r="D259" s="16">
        <v>17.100000000000001</v>
      </c>
      <c r="E259" s="16">
        <v>1.8</v>
      </c>
      <c r="F259" s="16">
        <v>3.02</v>
      </c>
      <c r="G259" s="16">
        <v>932.7</v>
      </c>
      <c r="H259" s="17">
        <v>0.67</v>
      </c>
    </row>
    <row r="260" spans="1:8" x14ac:dyDescent="0.25">
      <c r="A260" s="12">
        <v>44820</v>
      </c>
      <c r="B260" s="13">
        <v>10.3</v>
      </c>
      <c r="C260" s="13">
        <v>16.100000000000001</v>
      </c>
      <c r="D260" s="13">
        <v>13</v>
      </c>
      <c r="E260" s="13">
        <v>7.7</v>
      </c>
      <c r="F260" s="13">
        <v>1.39</v>
      </c>
      <c r="G260" s="13">
        <v>934.1</v>
      </c>
      <c r="H260" s="14">
        <v>0.62</v>
      </c>
    </row>
    <row r="261" spans="1:8" x14ac:dyDescent="0.25">
      <c r="A261" s="15">
        <v>44821</v>
      </c>
      <c r="B261" s="16">
        <v>8.6999999999999993</v>
      </c>
      <c r="C261" s="16">
        <v>12.5</v>
      </c>
      <c r="D261" s="16">
        <v>10.199999999999999</v>
      </c>
      <c r="E261" s="16">
        <v>2.2000000000000002</v>
      </c>
      <c r="F261" s="16">
        <v>2.42</v>
      </c>
      <c r="G261" s="16">
        <v>937.3</v>
      </c>
      <c r="H261" s="17">
        <v>2.8</v>
      </c>
    </row>
    <row r="262" spans="1:8" x14ac:dyDescent="0.25">
      <c r="A262" s="12">
        <v>44822</v>
      </c>
      <c r="B262" s="13">
        <v>8.8000000000000007</v>
      </c>
      <c r="C262" s="13">
        <v>14.4</v>
      </c>
      <c r="D262" s="13">
        <v>11.1</v>
      </c>
      <c r="E262" s="13">
        <v>0.5</v>
      </c>
      <c r="F262" s="13">
        <v>3.42</v>
      </c>
      <c r="G262" s="13">
        <v>939.5</v>
      </c>
      <c r="H262" s="14">
        <v>1.23</v>
      </c>
    </row>
    <row r="263" spans="1:8" x14ac:dyDescent="0.25">
      <c r="A263" s="15">
        <v>44823</v>
      </c>
      <c r="B263" s="16">
        <v>6.9</v>
      </c>
      <c r="C263" s="16">
        <v>14.9</v>
      </c>
      <c r="D263" s="16">
        <v>10.7</v>
      </c>
      <c r="E263" s="16">
        <v>0.2</v>
      </c>
      <c r="F263" s="16">
        <v>1.38</v>
      </c>
      <c r="G263" s="16">
        <v>941.9</v>
      </c>
      <c r="H263" s="17">
        <v>6.6</v>
      </c>
    </row>
    <row r="264" spans="1:8" x14ac:dyDescent="0.25">
      <c r="A264" s="12">
        <v>44824</v>
      </c>
      <c r="B264" s="13">
        <v>3.1</v>
      </c>
      <c r="C264" s="13">
        <v>13.9</v>
      </c>
      <c r="D264" s="13">
        <v>8.8000000000000007</v>
      </c>
      <c r="E264" s="13">
        <v>0</v>
      </c>
      <c r="F264" s="13">
        <v>1.2</v>
      </c>
      <c r="G264" s="13">
        <v>944.3</v>
      </c>
      <c r="H264" s="14">
        <v>4.17</v>
      </c>
    </row>
    <row r="265" spans="1:8" x14ac:dyDescent="0.25">
      <c r="A265" s="15">
        <v>44825</v>
      </c>
      <c r="B265" s="16">
        <v>4.0999999999999996</v>
      </c>
      <c r="C265" s="16">
        <v>16.399999999999999</v>
      </c>
      <c r="D265" s="16">
        <v>9.9</v>
      </c>
      <c r="E265" s="16">
        <v>0</v>
      </c>
      <c r="F265" s="16">
        <v>2.29</v>
      </c>
      <c r="G265" s="16">
        <v>945</v>
      </c>
      <c r="H265" s="17">
        <v>11.45</v>
      </c>
    </row>
    <row r="266" spans="1:8" x14ac:dyDescent="0.25">
      <c r="A266" s="12">
        <v>44826</v>
      </c>
      <c r="B266" s="13">
        <v>3.4</v>
      </c>
      <c r="C266" s="13">
        <v>17.5</v>
      </c>
      <c r="D266" s="13">
        <v>9.6</v>
      </c>
      <c r="E266" s="13">
        <v>0</v>
      </c>
      <c r="F266" s="13">
        <v>1.58</v>
      </c>
      <c r="G266" s="13">
        <v>943</v>
      </c>
      <c r="H266" s="14">
        <v>11.42</v>
      </c>
    </row>
    <row r="267" spans="1:8" x14ac:dyDescent="0.25">
      <c r="A267" s="15">
        <v>44827</v>
      </c>
      <c r="B267" s="16">
        <v>2.6</v>
      </c>
      <c r="C267" s="16">
        <v>19.100000000000001</v>
      </c>
      <c r="D267" s="16">
        <v>10.6</v>
      </c>
      <c r="E267" s="16">
        <v>0</v>
      </c>
      <c r="F267" s="16">
        <v>1.6</v>
      </c>
      <c r="G267" s="16">
        <v>939.7</v>
      </c>
      <c r="H267" s="17">
        <v>8.08</v>
      </c>
    </row>
    <row r="268" spans="1:8" x14ac:dyDescent="0.25">
      <c r="A268" s="12">
        <v>44828</v>
      </c>
      <c r="B268" s="13">
        <v>9.1999999999999993</v>
      </c>
      <c r="C268" s="13">
        <v>14.7</v>
      </c>
      <c r="D268" s="13">
        <v>12</v>
      </c>
      <c r="E268" s="13">
        <v>4.5999999999999996</v>
      </c>
      <c r="F268" s="13">
        <v>1.45</v>
      </c>
      <c r="G268" s="13">
        <v>936.1</v>
      </c>
      <c r="H268" s="14">
        <v>0</v>
      </c>
    </row>
    <row r="269" spans="1:8" x14ac:dyDescent="0.25">
      <c r="A269" s="15">
        <v>44829</v>
      </c>
      <c r="B269" s="16">
        <v>8.9</v>
      </c>
      <c r="C269" s="16">
        <v>17</v>
      </c>
      <c r="D269" s="16">
        <v>11.6</v>
      </c>
      <c r="E269" s="16">
        <v>6.9</v>
      </c>
      <c r="F269" s="16">
        <v>1.65</v>
      </c>
      <c r="G269" s="16">
        <v>934.6</v>
      </c>
      <c r="H269" s="17">
        <v>1.9</v>
      </c>
    </row>
    <row r="270" spans="1:8" x14ac:dyDescent="0.25">
      <c r="A270" s="12">
        <v>44830</v>
      </c>
      <c r="B270" s="13">
        <v>10.4</v>
      </c>
      <c r="C270" s="13">
        <v>15.2</v>
      </c>
      <c r="D270" s="13">
        <v>12</v>
      </c>
      <c r="E270" s="13">
        <v>0.6</v>
      </c>
      <c r="F270" s="13">
        <v>2.87</v>
      </c>
      <c r="G270" s="13">
        <v>930.6</v>
      </c>
      <c r="H270" s="14">
        <v>3.72</v>
      </c>
    </row>
    <row r="271" spans="1:8" x14ac:dyDescent="0.25">
      <c r="A271" s="15">
        <v>44831</v>
      </c>
      <c r="B271" s="16">
        <v>8.8000000000000007</v>
      </c>
      <c r="C271" s="16">
        <v>11.9</v>
      </c>
      <c r="D271" s="16">
        <v>9.8000000000000007</v>
      </c>
      <c r="E271" s="16">
        <v>6.9</v>
      </c>
      <c r="F271" s="16">
        <v>4.83</v>
      </c>
      <c r="G271" s="16">
        <v>925.7</v>
      </c>
      <c r="H271" s="17">
        <v>1.07</v>
      </c>
    </row>
    <row r="272" spans="1:8" x14ac:dyDescent="0.25">
      <c r="A272" s="12">
        <v>44832</v>
      </c>
      <c r="B272" s="13">
        <v>7.8</v>
      </c>
      <c r="C272" s="13">
        <v>10.1</v>
      </c>
      <c r="D272" s="13">
        <v>9</v>
      </c>
      <c r="E272" s="13">
        <v>27.8</v>
      </c>
      <c r="F272" s="13">
        <v>2.33</v>
      </c>
      <c r="G272" s="13">
        <v>923.4</v>
      </c>
      <c r="H272" s="14">
        <v>0</v>
      </c>
    </row>
    <row r="273" spans="1:8" x14ac:dyDescent="0.25">
      <c r="A273" s="15">
        <v>44833</v>
      </c>
      <c r="B273" s="16">
        <v>7.3</v>
      </c>
      <c r="C273" s="16">
        <v>11.8</v>
      </c>
      <c r="D273" s="16">
        <v>9.3000000000000007</v>
      </c>
      <c r="E273" s="16">
        <v>2.2000000000000002</v>
      </c>
      <c r="F273" s="16">
        <v>0.83</v>
      </c>
      <c r="G273" s="16">
        <v>925.7</v>
      </c>
      <c r="H273" s="17">
        <v>0.2</v>
      </c>
    </row>
    <row r="274" spans="1:8" x14ac:dyDescent="0.25">
      <c r="A274" s="12">
        <v>44834</v>
      </c>
      <c r="B274" s="13">
        <v>5.3</v>
      </c>
      <c r="C274" s="13">
        <v>12.3</v>
      </c>
      <c r="D274" s="13">
        <v>8.3000000000000007</v>
      </c>
      <c r="E274" s="13">
        <v>0</v>
      </c>
      <c r="F274" s="13">
        <v>1.32</v>
      </c>
      <c r="G274" s="13">
        <v>933.3</v>
      </c>
      <c r="H274" s="14">
        <v>1.93</v>
      </c>
    </row>
    <row r="275" spans="1:8" x14ac:dyDescent="0.25">
      <c r="A275" s="15">
        <v>44835</v>
      </c>
      <c r="B275" s="16">
        <v>3.7</v>
      </c>
      <c r="C275" s="16">
        <v>12.5</v>
      </c>
      <c r="D275" s="16">
        <v>9.1</v>
      </c>
      <c r="E275" s="16">
        <v>0.7</v>
      </c>
      <c r="F275" s="16">
        <v>3.22</v>
      </c>
      <c r="G275" s="16">
        <v>938.1</v>
      </c>
      <c r="H275" s="17">
        <v>0</v>
      </c>
    </row>
    <row r="276" spans="1:8" x14ac:dyDescent="0.25">
      <c r="A276" s="12">
        <v>44836</v>
      </c>
      <c r="B276" s="13">
        <v>11.8</v>
      </c>
      <c r="C276" s="13">
        <v>18.600000000000001</v>
      </c>
      <c r="D276" s="13">
        <v>14.8</v>
      </c>
      <c r="E276" s="13">
        <v>9.4</v>
      </c>
      <c r="F276" s="13">
        <v>3.76</v>
      </c>
      <c r="G276" s="13">
        <v>943.2</v>
      </c>
      <c r="H276" s="14">
        <v>1.23</v>
      </c>
    </row>
    <row r="277" spans="1:8" x14ac:dyDescent="0.25">
      <c r="A277" s="15">
        <v>44837</v>
      </c>
      <c r="B277" s="16">
        <v>6</v>
      </c>
      <c r="C277" s="16">
        <v>16.3</v>
      </c>
      <c r="D277" s="16">
        <v>11.5</v>
      </c>
      <c r="E277" s="16">
        <v>0.2</v>
      </c>
      <c r="F277" s="16">
        <v>1.4</v>
      </c>
      <c r="G277" s="16">
        <v>947.3</v>
      </c>
      <c r="H277" s="17">
        <v>8.9700000000000006</v>
      </c>
    </row>
    <row r="278" spans="1:8" x14ac:dyDescent="0.25">
      <c r="A278" s="12">
        <v>44838</v>
      </c>
      <c r="B278" s="13">
        <v>3.7</v>
      </c>
      <c r="C278" s="13">
        <v>17.3</v>
      </c>
      <c r="D278" s="13">
        <v>8.9</v>
      </c>
      <c r="E278" s="13">
        <v>0</v>
      </c>
      <c r="F278" s="13">
        <v>1.02</v>
      </c>
      <c r="G278" s="13">
        <v>945</v>
      </c>
      <c r="H278" s="14">
        <v>6.28</v>
      </c>
    </row>
    <row r="279" spans="1:8" x14ac:dyDescent="0.25">
      <c r="A279" s="15">
        <v>44839</v>
      </c>
      <c r="B279" s="16">
        <v>4.8</v>
      </c>
      <c r="C279" s="16">
        <v>21</v>
      </c>
      <c r="D279" s="16">
        <v>11.8</v>
      </c>
      <c r="E279" s="16">
        <v>0.1</v>
      </c>
      <c r="F279" s="16">
        <v>1.68</v>
      </c>
      <c r="G279" s="16">
        <v>945.7</v>
      </c>
      <c r="H279" s="17">
        <v>8.1300000000000008</v>
      </c>
    </row>
    <row r="280" spans="1:8" x14ac:dyDescent="0.25">
      <c r="A280" s="12">
        <v>44840</v>
      </c>
      <c r="B280" s="13">
        <v>5.4</v>
      </c>
      <c r="C280" s="13">
        <v>20</v>
      </c>
      <c r="D280" s="13">
        <v>12.9</v>
      </c>
      <c r="E280" s="13">
        <v>0</v>
      </c>
      <c r="F280" s="13">
        <v>1.34</v>
      </c>
      <c r="G280" s="13">
        <v>950.9</v>
      </c>
      <c r="H280" s="14">
        <v>10.25</v>
      </c>
    </row>
    <row r="281" spans="1:8" x14ac:dyDescent="0.25">
      <c r="A281" s="15">
        <v>44841</v>
      </c>
      <c r="B281" s="16">
        <v>8.6</v>
      </c>
      <c r="C281" s="16">
        <v>16.3</v>
      </c>
      <c r="D281" s="16">
        <v>12.4</v>
      </c>
      <c r="E281" s="16">
        <v>0</v>
      </c>
      <c r="F281" s="16">
        <v>1.02</v>
      </c>
      <c r="G281" s="16">
        <v>946.4</v>
      </c>
      <c r="H281" s="17">
        <v>1.2</v>
      </c>
    </row>
    <row r="282" spans="1:8" x14ac:dyDescent="0.25">
      <c r="A282" s="12">
        <v>44842</v>
      </c>
      <c r="B282" s="13">
        <v>8.1</v>
      </c>
      <c r="C282" s="13">
        <v>16.7</v>
      </c>
      <c r="D282" s="13">
        <v>11.9</v>
      </c>
      <c r="E282" s="13">
        <v>0.1</v>
      </c>
      <c r="F282" s="13">
        <v>1.2</v>
      </c>
      <c r="G282" s="13">
        <v>944</v>
      </c>
      <c r="H282" s="14">
        <v>0</v>
      </c>
    </row>
    <row r="283" spans="1:8" x14ac:dyDescent="0.25">
      <c r="A283" s="15">
        <v>44843</v>
      </c>
      <c r="B283" s="16">
        <v>7.5</v>
      </c>
      <c r="C283" s="16">
        <v>14.5</v>
      </c>
      <c r="D283" s="16">
        <v>10.7</v>
      </c>
      <c r="E283" s="16">
        <v>0</v>
      </c>
      <c r="F283" s="16">
        <v>1.68</v>
      </c>
      <c r="G283" s="16">
        <v>942.7</v>
      </c>
      <c r="H283" s="17">
        <v>1.62</v>
      </c>
    </row>
    <row r="284" spans="1:8" x14ac:dyDescent="0.25">
      <c r="A284" s="12">
        <v>44844</v>
      </c>
      <c r="B284" s="13">
        <v>7.6</v>
      </c>
      <c r="C284" s="13">
        <v>19</v>
      </c>
      <c r="D284" s="13">
        <v>12.2</v>
      </c>
      <c r="E284" s="13">
        <v>0</v>
      </c>
      <c r="F284" s="13">
        <v>1.21</v>
      </c>
      <c r="G284" s="13">
        <v>941.8</v>
      </c>
      <c r="H284" s="14">
        <v>2.92</v>
      </c>
    </row>
    <row r="285" spans="1:8" x14ac:dyDescent="0.25">
      <c r="A285" s="15">
        <v>44845</v>
      </c>
      <c r="B285" s="16">
        <v>9.6999999999999993</v>
      </c>
      <c r="C285" s="16">
        <v>18</v>
      </c>
      <c r="D285" s="16">
        <v>13.2</v>
      </c>
      <c r="E285" s="16">
        <v>0</v>
      </c>
      <c r="F285" s="16">
        <v>1.54</v>
      </c>
      <c r="G285" s="16">
        <v>944.9</v>
      </c>
      <c r="H285" s="17">
        <v>4.58</v>
      </c>
    </row>
    <row r="286" spans="1:8" x14ac:dyDescent="0.25">
      <c r="A286" s="12">
        <v>44846</v>
      </c>
      <c r="B286" s="13">
        <v>11.4</v>
      </c>
      <c r="C286" s="13">
        <v>16.399999999999999</v>
      </c>
      <c r="D286" s="13">
        <v>13.2</v>
      </c>
      <c r="E286" s="13">
        <v>0</v>
      </c>
      <c r="F286" s="13">
        <v>1</v>
      </c>
      <c r="G286" s="13">
        <v>944.9</v>
      </c>
      <c r="H286" s="14">
        <v>0.08</v>
      </c>
    </row>
    <row r="287" spans="1:8" x14ac:dyDescent="0.25">
      <c r="A287" s="15">
        <v>44847</v>
      </c>
      <c r="B287" s="16">
        <v>12.2</v>
      </c>
      <c r="C287" s="16">
        <v>16.2</v>
      </c>
      <c r="D287" s="16">
        <v>13.8</v>
      </c>
      <c r="E287" s="16">
        <v>2.7</v>
      </c>
      <c r="F287" s="16">
        <v>1.59</v>
      </c>
      <c r="G287" s="16">
        <v>942.9</v>
      </c>
      <c r="H287" s="17">
        <v>0.03</v>
      </c>
    </row>
    <row r="288" spans="1:8" x14ac:dyDescent="0.25">
      <c r="A288" s="12">
        <v>44848</v>
      </c>
      <c r="B288" s="13">
        <v>11.1</v>
      </c>
      <c r="C288" s="13">
        <v>15.3</v>
      </c>
      <c r="D288" s="13">
        <v>13.4</v>
      </c>
      <c r="E288" s="13">
        <v>7</v>
      </c>
      <c r="F288" s="13">
        <v>2.02</v>
      </c>
      <c r="G288" s="13">
        <v>939.1</v>
      </c>
      <c r="H288" s="14">
        <v>0.12</v>
      </c>
    </row>
    <row r="289" spans="1:8" x14ac:dyDescent="0.25">
      <c r="A289" s="15">
        <v>44849</v>
      </c>
      <c r="B289" s="16">
        <v>11.1</v>
      </c>
      <c r="C289" s="16">
        <v>18.399999999999999</v>
      </c>
      <c r="D289" s="16">
        <v>14.7</v>
      </c>
      <c r="E289" s="16">
        <v>7.2</v>
      </c>
      <c r="F289" s="16">
        <v>2.62</v>
      </c>
      <c r="G289" s="16">
        <v>936.9</v>
      </c>
      <c r="H289" s="17">
        <v>1.53</v>
      </c>
    </row>
    <row r="290" spans="1:8" x14ac:dyDescent="0.25">
      <c r="A290" s="12">
        <v>44850</v>
      </c>
      <c r="B290" s="13">
        <v>9.9</v>
      </c>
      <c r="C290" s="13">
        <v>23.9</v>
      </c>
      <c r="D290" s="13">
        <v>15.1</v>
      </c>
      <c r="E290" s="13">
        <v>0</v>
      </c>
      <c r="F290" s="13">
        <v>0.91</v>
      </c>
      <c r="G290" s="13">
        <v>942</v>
      </c>
      <c r="H290" s="14">
        <v>7.4</v>
      </c>
    </row>
    <row r="291" spans="1:8" x14ac:dyDescent="0.25">
      <c r="A291" s="15">
        <v>44851</v>
      </c>
      <c r="B291" s="16">
        <v>6.3</v>
      </c>
      <c r="C291" s="16">
        <v>21.7</v>
      </c>
      <c r="D291" s="16">
        <v>13.3</v>
      </c>
      <c r="E291" s="16">
        <v>0</v>
      </c>
      <c r="F291" s="16">
        <v>1.25</v>
      </c>
      <c r="G291" s="16">
        <v>947.6</v>
      </c>
      <c r="H291" s="17">
        <v>10.029999999999999</v>
      </c>
    </row>
    <row r="292" spans="1:8" x14ac:dyDescent="0.25">
      <c r="A292" s="12">
        <v>44852</v>
      </c>
      <c r="B292" s="13">
        <v>9.5</v>
      </c>
      <c r="C292" s="13">
        <v>21.5</v>
      </c>
      <c r="D292" s="13">
        <v>14.7</v>
      </c>
      <c r="E292" s="13">
        <v>0</v>
      </c>
      <c r="F292" s="13">
        <v>1.58</v>
      </c>
      <c r="G292" s="13">
        <v>949.3</v>
      </c>
      <c r="H292" s="14">
        <v>7.17</v>
      </c>
    </row>
    <row r="293" spans="1:8" x14ac:dyDescent="0.25">
      <c r="A293" s="15">
        <v>44853</v>
      </c>
      <c r="B293" s="16">
        <v>9.6999999999999993</v>
      </c>
      <c r="C293" s="16">
        <v>18.5</v>
      </c>
      <c r="D293" s="16">
        <v>13.6</v>
      </c>
      <c r="E293" s="16">
        <v>0</v>
      </c>
      <c r="F293" s="16">
        <v>1.88</v>
      </c>
      <c r="G293" s="16">
        <v>945.5</v>
      </c>
      <c r="H293" s="17">
        <v>5.18</v>
      </c>
    </row>
    <row r="294" spans="1:8" x14ac:dyDescent="0.25">
      <c r="A294" s="12">
        <v>44854</v>
      </c>
      <c r="B294" s="13">
        <v>10.199999999999999</v>
      </c>
      <c r="C294" s="13">
        <v>16.3</v>
      </c>
      <c r="D294" s="13">
        <v>13.3</v>
      </c>
      <c r="E294" s="13">
        <v>0.3</v>
      </c>
      <c r="F294" s="13">
        <v>1.28</v>
      </c>
      <c r="G294" s="13">
        <v>940</v>
      </c>
      <c r="H294" s="14">
        <v>2.0299999999999998</v>
      </c>
    </row>
    <row r="295" spans="1:8" x14ac:dyDescent="0.25">
      <c r="A295" s="15">
        <v>44855</v>
      </c>
      <c r="B295" s="16">
        <v>12.2</v>
      </c>
      <c r="C295" s="16">
        <v>16</v>
      </c>
      <c r="D295" s="16">
        <v>13.8</v>
      </c>
      <c r="E295" s="16">
        <v>5.4</v>
      </c>
      <c r="F295" s="16">
        <v>1.44</v>
      </c>
      <c r="G295" s="16">
        <v>937.2</v>
      </c>
      <c r="H295" s="17">
        <v>0</v>
      </c>
    </row>
    <row r="296" spans="1:8" x14ac:dyDescent="0.25">
      <c r="A296" s="12">
        <v>44856</v>
      </c>
      <c r="B296" s="13">
        <v>8.8000000000000007</v>
      </c>
      <c r="C296" s="13">
        <v>18.899999999999999</v>
      </c>
      <c r="D296" s="13">
        <v>13.5</v>
      </c>
      <c r="E296" s="13">
        <v>12.8</v>
      </c>
      <c r="F296" s="13">
        <v>1.61</v>
      </c>
      <c r="G296" s="13">
        <v>940.5</v>
      </c>
      <c r="H296" s="14">
        <v>6.57</v>
      </c>
    </row>
    <row r="297" spans="1:8" x14ac:dyDescent="0.25">
      <c r="A297" s="15">
        <v>44857</v>
      </c>
      <c r="B297" s="16">
        <v>6.5</v>
      </c>
      <c r="C297" s="16">
        <v>17.8</v>
      </c>
      <c r="D297" s="16">
        <v>12.2</v>
      </c>
      <c r="E297" s="16">
        <v>2.2999999999999998</v>
      </c>
      <c r="F297" s="16">
        <v>1.39</v>
      </c>
      <c r="G297" s="16">
        <v>938.7</v>
      </c>
      <c r="H297" s="17">
        <v>4.2</v>
      </c>
    </row>
    <row r="298" spans="1:8" x14ac:dyDescent="0.25">
      <c r="A298" s="12">
        <v>44858</v>
      </c>
      <c r="B298" s="13">
        <v>9.1</v>
      </c>
      <c r="C298" s="13">
        <v>14.8</v>
      </c>
      <c r="D298" s="13">
        <v>12.8</v>
      </c>
      <c r="E298" s="13">
        <v>6.9</v>
      </c>
      <c r="F298" s="13">
        <v>1.98</v>
      </c>
      <c r="G298" s="13">
        <v>939.9</v>
      </c>
      <c r="H298" s="14">
        <v>0</v>
      </c>
    </row>
    <row r="299" spans="1:8" x14ac:dyDescent="0.25">
      <c r="A299" s="15">
        <v>44859</v>
      </c>
      <c r="B299" s="16">
        <v>8</v>
      </c>
      <c r="C299" s="16">
        <v>18.5</v>
      </c>
      <c r="D299" s="16">
        <v>12.2</v>
      </c>
      <c r="E299" s="16">
        <v>0</v>
      </c>
      <c r="F299" s="16">
        <v>1.32</v>
      </c>
      <c r="G299" s="16">
        <v>942</v>
      </c>
      <c r="H299" s="17">
        <v>8.1199999999999992</v>
      </c>
    </row>
    <row r="300" spans="1:8" x14ac:dyDescent="0.25">
      <c r="A300" s="12">
        <v>44860</v>
      </c>
      <c r="B300" s="13">
        <v>9.1999999999999993</v>
      </c>
      <c r="C300" s="13">
        <v>20</v>
      </c>
      <c r="D300" s="13">
        <v>13.3</v>
      </c>
      <c r="E300" s="13">
        <v>0.5</v>
      </c>
      <c r="F300" s="13">
        <v>1.81</v>
      </c>
      <c r="G300" s="13">
        <v>943.9</v>
      </c>
      <c r="H300" s="14">
        <v>6.7</v>
      </c>
    </row>
    <row r="301" spans="1:8" x14ac:dyDescent="0.25">
      <c r="A301" s="15">
        <v>44861</v>
      </c>
      <c r="B301" s="16">
        <v>5.8</v>
      </c>
      <c r="C301" s="16">
        <v>20.5</v>
      </c>
      <c r="D301" s="16">
        <v>11.7</v>
      </c>
      <c r="E301" s="16">
        <v>0</v>
      </c>
      <c r="F301" s="16">
        <v>1.1000000000000001</v>
      </c>
      <c r="G301" s="16">
        <v>948.1</v>
      </c>
      <c r="H301" s="17">
        <v>9.18</v>
      </c>
    </row>
    <row r="302" spans="1:8" x14ac:dyDescent="0.25">
      <c r="A302" s="12">
        <v>44862</v>
      </c>
      <c r="B302" s="13">
        <v>6.2</v>
      </c>
      <c r="C302" s="13">
        <v>20.399999999999999</v>
      </c>
      <c r="D302" s="13">
        <v>11.7</v>
      </c>
      <c r="E302" s="13">
        <v>0</v>
      </c>
      <c r="F302" s="13">
        <v>1.18</v>
      </c>
      <c r="G302" s="13">
        <v>948</v>
      </c>
      <c r="H302" s="14">
        <v>3.82</v>
      </c>
    </row>
    <row r="303" spans="1:8" x14ac:dyDescent="0.25">
      <c r="A303" s="15">
        <v>44863</v>
      </c>
      <c r="B303" s="16">
        <v>7.7</v>
      </c>
      <c r="C303" s="16">
        <v>21.8</v>
      </c>
      <c r="D303" s="16">
        <v>12.8</v>
      </c>
      <c r="E303" s="16">
        <v>0</v>
      </c>
      <c r="F303" s="16">
        <v>0.78</v>
      </c>
      <c r="G303" s="16">
        <v>946.5</v>
      </c>
      <c r="H303" s="17">
        <v>8.07</v>
      </c>
    </row>
    <row r="304" spans="1:8" x14ac:dyDescent="0.25">
      <c r="A304" s="12">
        <v>44864</v>
      </c>
      <c r="B304" s="13">
        <v>6.9</v>
      </c>
      <c r="C304" s="13">
        <v>19</v>
      </c>
      <c r="D304" s="13">
        <v>11</v>
      </c>
      <c r="E304" s="13">
        <v>0</v>
      </c>
      <c r="F304" s="13">
        <v>1.1100000000000001</v>
      </c>
      <c r="G304" s="13">
        <v>944</v>
      </c>
      <c r="H304" s="14">
        <v>6.52</v>
      </c>
    </row>
    <row r="305" spans="1:8" x14ac:dyDescent="0.25">
      <c r="A305" s="15">
        <v>44865</v>
      </c>
      <c r="B305" s="16">
        <v>7.3</v>
      </c>
      <c r="C305" s="16">
        <v>13.7</v>
      </c>
      <c r="D305" s="16">
        <v>9.1999999999999993</v>
      </c>
      <c r="E305" s="16">
        <v>0.2</v>
      </c>
      <c r="F305" s="16">
        <v>1.3</v>
      </c>
      <c r="G305" s="16">
        <v>941.9</v>
      </c>
      <c r="H305" s="17">
        <v>3.07</v>
      </c>
    </row>
    <row r="306" spans="1:8" x14ac:dyDescent="0.25">
      <c r="A306" s="12">
        <v>44866</v>
      </c>
      <c r="B306" s="13">
        <v>7.1</v>
      </c>
      <c r="C306" s="13">
        <v>15.8</v>
      </c>
      <c r="D306" s="13">
        <v>11</v>
      </c>
      <c r="E306" s="13">
        <v>0.2</v>
      </c>
      <c r="F306" s="13">
        <v>1.57</v>
      </c>
      <c r="G306" s="13">
        <v>943.1</v>
      </c>
      <c r="H306" s="14">
        <v>0.95</v>
      </c>
    </row>
    <row r="307" spans="1:8" x14ac:dyDescent="0.25">
      <c r="A307" s="15">
        <v>44867</v>
      </c>
      <c r="B307" s="16">
        <v>3.6</v>
      </c>
      <c r="C307" s="16">
        <v>14.3</v>
      </c>
      <c r="D307" s="16">
        <v>9.3000000000000007</v>
      </c>
      <c r="E307" s="16">
        <v>0</v>
      </c>
      <c r="F307" s="16">
        <v>1.61</v>
      </c>
      <c r="G307" s="16">
        <v>946</v>
      </c>
      <c r="H307" s="17">
        <v>2.95</v>
      </c>
    </row>
    <row r="308" spans="1:8" x14ac:dyDescent="0.25">
      <c r="A308" s="12">
        <v>44868</v>
      </c>
      <c r="B308" s="13">
        <v>2.1</v>
      </c>
      <c r="C308" s="13">
        <v>10.1</v>
      </c>
      <c r="D308" s="13">
        <v>6.4</v>
      </c>
      <c r="E308" s="13">
        <v>0.5</v>
      </c>
      <c r="F308" s="13">
        <v>1.3</v>
      </c>
      <c r="G308" s="13">
        <v>935.9</v>
      </c>
      <c r="H308" s="14">
        <v>0</v>
      </c>
    </row>
    <row r="309" spans="1:8" x14ac:dyDescent="0.25">
      <c r="A309" s="15">
        <v>44869</v>
      </c>
      <c r="B309" s="16">
        <v>7.5</v>
      </c>
      <c r="C309" s="16">
        <v>12</v>
      </c>
      <c r="D309" s="16">
        <v>9.1999999999999993</v>
      </c>
      <c r="E309" s="16">
        <v>1.9</v>
      </c>
      <c r="F309" s="16">
        <v>2.13</v>
      </c>
      <c r="G309" s="16">
        <v>931.5</v>
      </c>
      <c r="H309" s="17">
        <v>1.48</v>
      </c>
    </row>
    <row r="310" spans="1:8" x14ac:dyDescent="0.25">
      <c r="A310" s="12">
        <v>44870</v>
      </c>
      <c r="B310" s="13">
        <v>2.6</v>
      </c>
      <c r="C310" s="13">
        <v>9.1999999999999993</v>
      </c>
      <c r="D310" s="13">
        <v>7.1</v>
      </c>
      <c r="E310" s="13">
        <v>3.8</v>
      </c>
      <c r="F310" s="13">
        <v>1.78</v>
      </c>
      <c r="G310" s="13">
        <v>940.2</v>
      </c>
      <c r="H310" s="14">
        <v>0.05</v>
      </c>
    </row>
    <row r="311" spans="1:8" x14ac:dyDescent="0.25">
      <c r="A311" s="15">
        <v>44871</v>
      </c>
      <c r="B311" s="16">
        <v>-0.1</v>
      </c>
      <c r="C311" s="16">
        <v>8.9</v>
      </c>
      <c r="D311" s="16">
        <v>4.5</v>
      </c>
      <c r="E311" s="16">
        <v>0</v>
      </c>
      <c r="F311" s="16">
        <v>1.67</v>
      </c>
      <c r="G311" s="16">
        <v>938.8</v>
      </c>
      <c r="H311" s="17">
        <v>4.38</v>
      </c>
    </row>
    <row r="312" spans="1:8" x14ac:dyDescent="0.25">
      <c r="A312" s="12">
        <v>44872</v>
      </c>
      <c r="B312" s="13">
        <v>2.7</v>
      </c>
      <c r="C312" s="13">
        <v>14.9</v>
      </c>
      <c r="D312" s="13">
        <v>7.7</v>
      </c>
      <c r="E312" s="13">
        <v>0</v>
      </c>
      <c r="F312" s="13">
        <v>1.55</v>
      </c>
      <c r="G312" s="13">
        <v>940.5</v>
      </c>
      <c r="H312" s="14">
        <v>6.48</v>
      </c>
    </row>
    <row r="313" spans="1:8" x14ac:dyDescent="0.25">
      <c r="A313" s="15">
        <v>44873</v>
      </c>
      <c r="B313" s="16">
        <v>0.1</v>
      </c>
      <c r="C313" s="16">
        <v>13.8</v>
      </c>
      <c r="D313" s="16">
        <v>5.8</v>
      </c>
      <c r="E313" s="16">
        <v>0</v>
      </c>
      <c r="F313" s="16">
        <v>1.24</v>
      </c>
      <c r="G313" s="16">
        <v>937.9</v>
      </c>
      <c r="H313" s="17">
        <v>5.32</v>
      </c>
    </row>
    <row r="314" spans="1:8" x14ac:dyDescent="0.25">
      <c r="A314" s="12">
        <v>44874</v>
      </c>
      <c r="B314" s="13">
        <v>2.4</v>
      </c>
      <c r="C314" s="13">
        <v>13.2</v>
      </c>
      <c r="D314" s="13">
        <v>8.6999999999999993</v>
      </c>
      <c r="E314" s="13">
        <v>1.9</v>
      </c>
      <c r="F314" s="13">
        <v>1.68</v>
      </c>
      <c r="G314" s="13">
        <v>938.6</v>
      </c>
      <c r="H314" s="14">
        <v>0.42</v>
      </c>
    </row>
    <row r="315" spans="1:8" x14ac:dyDescent="0.25">
      <c r="A315" s="15">
        <v>44875</v>
      </c>
      <c r="B315" s="16">
        <v>3.1</v>
      </c>
      <c r="C315" s="16">
        <v>14</v>
      </c>
      <c r="D315" s="16">
        <v>8.6</v>
      </c>
      <c r="E315" s="16">
        <v>0.8</v>
      </c>
      <c r="F315" s="16">
        <v>1.25</v>
      </c>
      <c r="G315" s="16">
        <v>948.7</v>
      </c>
      <c r="H315" s="17">
        <v>4.7300000000000004</v>
      </c>
    </row>
    <row r="316" spans="1:8" x14ac:dyDescent="0.25">
      <c r="A316" s="12">
        <v>44876</v>
      </c>
      <c r="B316" s="13">
        <v>0.8</v>
      </c>
      <c r="C316" s="13">
        <v>8.5</v>
      </c>
      <c r="D316" s="13">
        <v>5</v>
      </c>
      <c r="E316" s="13">
        <v>0</v>
      </c>
      <c r="F316" s="13">
        <v>0.99</v>
      </c>
      <c r="G316" s="13">
        <v>953.8</v>
      </c>
      <c r="H316" s="14">
        <v>0</v>
      </c>
    </row>
    <row r="317" spans="1:8" x14ac:dyDescent="0.25">
      <c r="A317" s="15">
        <v>44877</v>
      </c>
      <c r="B317" s="16">
        <v>5.3</v>
      </c>
      <c r="C317" s="16">
        <v>7.6</v>
      </c>
      <c r="D317" s="16">
        <v>6.4</v>
      </c>
      <c r="E317" s="16">
        <v>0</v>
      </c>
      <c r="F317" s="16">
        <v>1.25</v>
      </c>
      <c r="G317" s="16">
        <v>952.1</v>
      </c>
      <c r="H317" s="17">
        <v>0</v>
      </c>
    </row>
    <row r="318" spans="1:8" x14ac:dyDescent="0.25">
      <c r="A318" s="12">
        <v>44878</v>
      </c>
      <c r="B318" s="13">
        <v>4.0999999999999996</v>
      </c>
      <c r="C318" s="13">
        <v>5.5</v>
      </c>
      <c r="D318" s="13">
        <v>4.8</v>
      </c>
      <c r="E318" s="13">
        <v>0</v>
      </c>
      <c r="F318" s="13">
        <v>1.59</v>
      </c>
      <c r="G318" s="13">
        <v>942.8</v>
      </c>
      <c r="H318" s="14">
        <v>0</v>
      </c>
    </row>
    <row r="319" spans="1:8" x14ac:dyDescent="0.25">
      <c r="A319" s="15">
        <v>44879</v>
      </c>
      <c r="B319" s="16">
        <v>4</v>
      </c>
      <c r="C319" s="16">
        <v>10.8</v>
      </c>
      <c r="D319" s="16">
        <v>6.6</v>
      </c>
      <c r="E319" s="16">
        <v>5</v>
      </c>
      <c r="F319" s="16">
        <v>1.08</v>
      </c>
      <c r="G319" s="16">
        <v>938.6</v>
      </c>
      <c r="H319" s="17">
        <v>0.8</v>
      </c>
    </row>
    <row r="320" spans="1:8" x14ac:dyDescent="0.25">
      <c r="A320" s="12">
        <v>44880</v>
      </c>
      <c r="B320" s="13">
        <v>1.5</v>
      </c>
      <c r="C320" s="13">
        <v>9.9</v>
      </c>
      <c r="D320" s="13">
        <v>5.8</v>
      </c>
      <c r="E320" s="13">
        <v>0</v>
      </c>
      <c r="F320" s="13">
        <v>1.18</v>
      </c>
      <c r="G320" s="13">
        <v>933.1</v>
      </c>
      <c r="H320" s="14">
        <v>2.8</v>
      </c>
    </row>
    <row r="321" spans="1:8" x14ac:dyDescent="0.25">
      <c r="A321" s="15">
        <v>44881</v>
      </c>
      <c r="B321" s="16">
        <v>2</v>
      </c>
      <c r="C321" s="16">
        <v>12.5</v>
      </c>
      <c r="D321" s="16">
        <v>8.1</v>
      </c>
      <c r="E321" s="16">
        <v>2.9</v>
      </c>
      <c r="F321" s="16">
        <v>1.89</v>
      </c>
      <c r="G321" s="16">
        <v>926.7</v>
      </c>
      <c r="H321" s="17">
        <v>4.5999999999999996</v>
      </c>
    </row>
    <row r="322" spans="1:8" x14ac:dyDescent="0.25">
      <c r="A322" s="12">
        <v>44882</v>
      </c>
      <c r="B322" s="13">
        <v>3.5</v>
      </c>
      <c r="C322" s="13">
        <v>13.7</v>
      </c>
      <c r="D322" s="13">
        <v>8.6</v>
      </c>
      <c r="E322" s="13">
        <v>6.8</v>
      </c>
      <c r="F322" s="13">
        <v>2.39</v>
      </c>
      <c r="G322" s="13">
        <v>922.1</v>
      </c>
      <c r="H322" s="14">
        <v>4.57</v>
      </c>
    </row>
    <row r="323" spans="1:8" x14ac:dyDescent="0.25">
      <c r="A323" s="15">
        <v>44883</v>
      </c>
      <c r="B323" s="16">
        <v>4.8</v>
      </c>
      <c r="C323" s="16">
        <v>8.9</v>
      </c>
      <c r="D323" s="16">
        <v>7.6</v>
      </c>
      <c r="E323" s="16">
        <v>5.0999999999999996</v>
      </c>
      <c r="F323" s="16">
        <v>3.73</v>
      </c>
      <c r="G323" s="16">
        <v>926.6</v>
      </c>
      <c r="H323" s="17">
        <v>0.7</v>
      </c>
    </row>
    <row r="324" spans="1:8" x14ac:dyDescent="0.25">
      <c r="A324" s="12">
        <v>44884</v>
      </c>
      <c r="B324" s="13">
        <v>4</v>
      </c>
      <c r="C324" s="13">
        <v>9.4</v>
      </c>
      <c r="D324" s="13">
        <v>6.2</v>
      </c>
      <c r="E324" s="13">
        <v>0</v>
      </c>
      <c r="F324" s="13">
        <v>2.4300000000000002</v>
      </c>
      <c r="G324" s="13">
        <v>932</v>
      </c>
      <c r="H324" s="14">
        <v>1.2</v>
      </c>
    </row>
    <row r="325" spans="1:8" x14ac:dyDescent="0.25">
      <c r="A325" s="15">
        <v>44885</v>
      </c>
      <c r="B325" s="16">
        <v>3.3</v>
      </c>
      <c r="C325" s="16">
        <v>7</v>
      </c>
      <c r="D325" s="16">
        <v>5</v>
      </c>
      <c r="E325" s="16">
        <v>2.6</v>
      </c>
      <c r="F325" s="16">
        <v>3.48</v>
      </c>
      <c r="G325" s="16">
        <v>933.9</v>
      </c>
      <c r="H325" s="17">
        <v>1.57</v>
      </c>
    </row>
    <row r="326" spans="1:8" x14ac:dyDescent="0.25">
      <c r="A326" s="12">
        <v>44886</v>
      </c>
      <c r="B326" s="13">
        <v>3.5</v>
      </c>
      <c r="C326" s="13">
        <v>8.4</v>
      </c>
      <c r="D326" s="13">
        <v>5.5</v>
      </c>
      <c r="E326" s="13">
        <v>4.2</v>
      </c>
      <c r="F326" s="13">
        <v>3.13</v>
      </c>
      <c r="G326" s="13">
        <v>927</v>
      </c>
      <c r="H326" s="14">
        <v>3.78</v>
      </c>
    </row>
    <row r="327" spans="1:8" x14ac:dyDescent="0.25">
      <c r="A327" s="15">
        <v>44887</v>
      </c>
      <c r="B327" s="16">
        <v>4.8</v>
      </c>
      <c r="C327" s="16">
        <v>7.1</v>
      </c>
      <c r="D327" s="16">
        <v>6.2</v>
      </c>
      <c r="E327" s="16">
        <v>0.2</v>
      </c>
      <c r="F327" s="16">
        <v>2.7</v>
      </c>
      <c r="G327" s="16">
        <v>923.4</v>
      </c>
      <c r="H327" s="17">
        <v>0</v>
      </c>
    </row>
    <row r="328" spans="1:8" x14ac:dyDescent="0.25">
      <c r="A328" s="12">
        <v>44888</v>
      </c>
      <c r="B328" s="13">
        <v>0.7</v>
      </c>
      <c r="C328" s="13">
        <v>9.1999999999999993</v>
      </c>
      <c r="D328" s="13">
        <v>5.7</v>
      </c>
      <c r="E328" s="13">
        <v>2.5</v>
      </c>
      <c r="F328" s="13">
        <v>2.37</v>
      </c>
      <c r="G328" s="13">
        <v>927.1</v>
      </c>
      <c r="H328" s="14">
        <v>7.38</v>
      </c>
    </row>
    <row r="329" spans="1:8" x14ac:dyDescent="0.25">
      <c r="A329" s="15">
        <v>44889</v>
      </c>
      <c r="B329" s="16">
        <v>0.1</v>
      </c>
      <c r="C329" s="16">
        <v>9.6</v>
      </c>
      <c r="D329" s="16">
        <v>6.3</v>
      </c>
      <c r="E329" s="16">
        <v>1.1000000000000001</v>
      </c>
      <c r="F329" s="16">
        <v>3.2</v>
      </c>
      <c r="G329" s="16">
        <v>936.9</v>
      </c>
      <c r="H329" s="17">
        <v>1.43</v>
      </c>
    </row>
    <row r="330" spans="1:8" x14ac:dyDescent="0.25">
      <c r="A330" s="12">
        <v>44890</v>
      </c>
      <c r="B330" s="13">
        <v>-0.6</v>
      </c>
      <c r="C330" s="13">
        <v>8.6999999999999993</v>
      </c>
      <c r="D330" s="13">
        <v>3.8</v>
      </c>
      <c r="E330" s="13">
        <v>0.8</v>
      </c>
      <c r="F330" s="13">
        <v>1.35</v>
      </c>
      <c r="G330" s="13">
        <v>941.2</v>
      </c>
      <c r="H330" s="14">
        <v>0.3</v>
      </c>
    </row>
    <row r="331" spans="1:8" x14ac:dyDescent="0.25">
      <c r="A331" s="15">
        <v>44891</v>
      </c>
      <c r="B331" s="16">
        <v>-1.5</v>
      </c>
      <c r="C331" s="16">
        <v>8.6999999999999993</v>
      </c>
      <c r="D331" s="16">
        <v>3.6</v>
      </c>
      <c r="E331" s="16">
        <v>0.3</v>
      </c>
      <c r="F331" s="16">
        <v>0.8</v>
      </c>
      <c r="G331" s="16">
        <v>950.4</v>
      </c>
      <c r="H331" s="17">
        <v>3.6</v>
      </c>
    </row>
    <row r="332" spans="1:8" x14ac:dyDescent="0.25">
      <c r="A332" s="12">
        <v>44892</v>
      </c>
      <c r="B332" s="13">
        <v>-3.9</v>
      </c>
      <c r="C332" s="13">
        <v>2.8</v>
      </c>
      <c r="D332" s="13">
        <v>-0.3</v>
      </c>
      <c r="E332" s="13">
        <v>0</v>
      </c>
      <c r="F332" s="13">
        <v>1.24</v>
      </c>
      <c r="G332" s="13">
        <v>944.8</v>
      </c>
      <c r="H332" s="14">
        <v>2.3199999999999998</v>
      </c>
    </row>
    <row r="333" spans="1:8" x14ac:dyDescent="0.25">
      <c r="A333" s="15">
        <v>44893</v>
      </c>
      <c r="B333" s="16">
        <v>0.6</v>
      </c>
      <c r="C333" s="16">
        <v>6.5</v>
      </c>
      <c r="D333" s="16">
        <v>3.4</v>
      </c>
      <c r="E333" s="16">
        <v>0</v>
      </c>
      <c r="F333" s="16">
        <v>0.8</v>
      </c>
      <c r="G333" s="16">
        <v>936</v>
      </c>
      <c r="H333" s="17">
        <v>0.02</v>
      </c>
    </row>
    <row r="334" spans="1:8" x14ac:dyDescent="0.25">
      <c r="A334" s="12">
        <v>44894</v>
      </c>
      <c r="B334" s="13">
        <v>5.0999999999999996</v>
      </c>
      <c r="C334" s="13">
        <v>7.1</v>
      </c>
      <c r="D334" s="13">
        <v>6.1</v>
      </c>
      <c r="E334" s="13">
        <v>10.7</v>
      </c>
      <c r="F334" s="13">
        <v>0.87</v>
      </c>
      <c r="G334" s="13">
        <v>937.4</v>
      </c>
      <c r="H334" s="14">
        <v>0</v>
      </c>
    </row>
    <row r="335" spans="1:8" x14ac:dyDescent="0.25">
      <c r="A335" s="15">
        <v>44895</v>
      </c>
      <c r="B335" s="16">
        <v>2.8</v>
      </c>
      <c r="C335" s="16">
        <v>5.4</v>
      </c>
      <c r="D335" s="16">
        <v>3.8</v>
      </c>
      <c r="E335" s="16">
        <v>0.2</v>
      </c>
      <c r="F335" s="16">
        <v>2.13</v>
      </c>
      <c r="G335" s="16">
        <v>940.5</v>
      </c>
      <c r="H335" s="17">
        <v>0</v>
      </c>
    </row>
    <row r="336" spans="1:8" x14ac:dyDescent="0.25">
      <c r="A336" s="12">
        <v>44896</v>
      </c>
      <c r="B336" s="13">
        <v>2.2000000000000002</v>
      </c>
      <c r="C336" s="13">
        <v>3.8</v>
      </c>
      <c r="D336" s="13">
        <v>2.8</v>
      </c>
      <c r="E336" s="13">
        <v>0</v>
      </c>
      <c r="F336" s="13">
        <v>2.21</v>
      </c>
      <c r="G336" s="13">
        <v>941.1</v>
      </c>
      <c r="H336" s="14">
        <v>0</v>
      </c>
    </row>
    <row r="337" spans="1:8" x14ac:dyDescent="0.25">
      <c r="A337" s="15">
        <v>44897</v>
      </c>
      <c r="B337" s="16">
        <v>-1.4</v>
      </c>
      <c r="C337" s="16">
        <v>3.8</v>
      </c>
      <c r="D337" s="16">
        <v>2</v>
      </c>
      <c r="E337" s="16">
        <v>0</v>
      </c>
      <c r="F337" s="16">
        <v>1.03</v>
      </c>
      <c r="G337" s="16">
        <v>938.3</v>
      </c>
      <c r="H337" s="17">
        <v>0</v>
      </c>
    </row>
    <row r="338" spans="1:8" x14ac:dyDescent="0.25">
      <c r="A338" s="12">
        <v>44898</v>
      </c>
      <c r="B338" s="13">
        <v>-0.7</v>
      </c>
      <c r="C338" s="13">
        <v>2.1</v>
      </c>
      <c r="D338" s="13">
        <v>1.3</v>
      </c>
      <c r="E338" s="13">
        <v>0</v>
      </c>
      <c r="F338" s="13">
        <v>2.73</v>
      </c>
      <c r="G338" s="13">
        <v>935.6</v>
      </c>
      <c r="H338" s="14">
        <v>0</v>
      </c>
    </row>
    <row r="339" spans="1:8" x14ac:dyDescent="0.25">
      <c r="A339" s="15">
        <v>44899</v>
      </c>
      <c r="B339" s="16">
        <v>0.5</v>
      </c>
      <c r="C339" s="16">
        <v>2</v>
      </c>
      <c r="D339" s="16">
        <v>1.2</v>
      </c>
      <c r="E339" s="16">
        <v>0</v>
      </c>
      <c r="F339" s="16">
        <v>1.78</v>
      </c>
      <c r="G339" s="16">
        <v>932.9</v>
      </c>
      <c r="H339" s="17">
        <v>0</v>
      </c>
    </row>
    <row r="340" spans="1:8" x14ac:dyDescent="0.25">
      <c r="A340" s="12">
        <v>44900</v>
      </c>
      <c r="B340" s="13">
        <v>1.2</v>
      </c>
      <c r="C340" s="13">
        <v>4.7</v>
      </c>
      <c r="D340" s="13">
        <v>2.8</v>
      </c>
      <c r="E340" s="13">
        <v>1.1000000000000001</v>
      </c>
      <c r="F340" s="13">
        <v>1.83</v>
      </c>
      <c r="G340" s="13">
        <v>939.2</v>
      </c>
      <c r="H340" s="14">
        <v>0</v>
      </c>
    </row>
    <row r="341" spans="1:8" x14ac:dyDescent="0.25">
      <c r="A341" s="15">
        <v>44901</v>
      </c>
      <c r="B341" s="16">
        <v>-1.7</v>
      </c>
      <c r="C341" s="16">
        <v>4</v>
      </c>
      <c r="D341" s="16">
        <v>1.2</v>
      </c>
      <c r="E341" s="16">
        <v>0</v>
      </c>
      <c r="F341" s="16">
        <v>0.85</v>
      </c>
      <c r="G341" s="16">
        <v>938.5</v>
      </c>
      <c r="H341" s="17">
        <v>0.82</v>
      </c>
    </row>
    <row r="342" spans="1:8" x14ac:dyDescent="0.25">
      <c r="A342" s="12">
        <v>44902</v>
      </c>
      <c r="B342" s="13">
        <v>-0.7</v>
      </c>
      <c r="C342" s="13">
        <v>3.3</v>
      </c>
      <c r="D342" s="13">
        <v>1.7</v>
      </c>
      <c r="E342" s="13">
        <v>0</v>
      </c>
      <c r="F342" s="13">
        <v>1.1499999999999999</v>
      </c>
      <c r="G342" s="13">
        <v>936.6</v>
      </c>
      <c r="H342" s="14">
        <v>0</v>
      </c>
    </row>
    <row r="343" spans="1:8" x14ac:dyDescent="0.25">
      <c r="A343" s="15">
        <v>44903</v>
      </c>
      <c r="B343" s="16">
        <v>-1.6</v>
      </c>
      <c r="C343" s="16">
        <v>3.2</v>
      </c>
      <c r="D343" s="16">
        <v>0.3</v>
      </c>
      <c r="E343" s="16">
        <v>0</v>
      </c>
      <c r="F343" s="16">
        <v>0.88</v>
      </c>
      <c r="G343" s="16">
        <v>930.4</v>
      </c>
      <c r="H343" s="17">
        <v>0.33</v>
      </c>
    </row>
    <row r="344" spans="1:8" x14ac:dyDescent="0.25">
      <c r="A344" s="12">
        <v>44904</v>
      </c>
      <c r="B344" s="13">
        <v>-0.7</v>
      </c>
      <c r="C344" s="13">
        <v>0.9</v>
      </c>
      <c r="D344" s="13">
        <v>0.2</v>
      </c>
      <c r="E344" s="13">
        <v>2.2999999999999998</v>
      </c>
      <c r="F344" s="13">
        <v>1.93</v>
      </c>
      <c r="G344" s="13">
        <v>923.8</v>
      </c>
      <c r="H344" s="14">
        <v>0</v>
      </c>
    </row>
    <row r="345" spans="1:8" x14ac:dyDescent="0.25">
      <c r="A345" s="15">
        <v>44905</v>
      </c>
      <c r="B345" s="16">
        <v>-1.8</v>
      </c>
      <c r="C345" s="16">
        <v>0.4</v>
      </c>
      <c r="D345" s="16">
        <v>-0.4</v>
      </c>
      <c r="E345" s="16">
        <v>3.1</v>
      </c>
      <c r="F345" s="16">
        <v>1.74</v>
      </c>
      <c r="G345" s="16">
        <v>927.1</v>
      </c>
      <c r="H345" s="17">
        <v>0</v>
      </c>
    </row>
    <row r="346" spans="1:8" x14ac:dyDescent="0.25">
      <c r="A346" s="12">
        <v>44906</v>
      </c>
      <c r="B346" s="13">
        <v>-9.3000000000000007</v>
      </c>
      <c r="C346" s="13">
        <v>-0.4</v>
      </c>
      <c r="D346" s="13">
        <v>-4.0999999999999996</v>
      </c>
      <c r="E346" s="13">
        <v>0</v>
      </c>
      <c r="F346" s="13">
        <v>0.75</v>
      </c>
      <c r="G346" s="13">
        <v>930.1</v>
      </c>
      <c r="H346" s="14">
        <v>7.65</v>
      </c>
    </row>
    <row r="347" spans="1:8" x14ac:dyDescent="0.25">
      <c r="A347" s="15">
        <v>44907</v>
      </c>
      <c r="B347" s="16">
        <v>-11.2</v>
      </c>
      <c r="C347" s="16">
        <v>-2.8</v>
      </c>
      <c r="D347" s="16">
        <v>-7.9</v>
      </c>
      <c r="E347" s="16">
        <v>0</v>
      </c>
      <c r="F347" s="16">
        <v>1.28</v>
      </c>
      <c r="G347" s="16">
        <v>931.1</v>
      </c>
      <c r="H347" s="17">
        <v>7.63</v>
      </c>
    </row>
    <row r="348" spans="1:8" x14ac:dyDescent="0.25">
      <c r="A348" s="12">
        <v>44908</v>
      </c>
      <c r="B348" s="13">
        <v>-9.8000000000000007</v>
      </c>
      <c r="C348" s="13">
        <v>-4.8</v>
      </c>
      <c r="D348" s="13">
        <v>-7.1</v>
      </c>
      <c r="E348" s="13">
        <v>0</v>
      </c>
      <c r="F348" s="13">
        <v>2.74</v>
      </c>
      <c r="G348" s="13">
        <v>927.1</v>
      </c>
      <c r="H348" s="14">
        <v>4.0199999999999996</v>
      </c>
    </row>
    <row r="349" spans="1:8" x14ac:dyDescent="0.25">
      <c r="A349" s="15">
        <v>44909</v>
      </c>
      <c r="B349" s="16">
        <v>-5.2</v>
      </c>
      <c r="C349" s="16">
        <v>1</v>
      </c>
      <c r="D349" s="16">
        <v>-1.7</v>
      </c>
      <c r="E349" s="16">
        <v>8.1999999999999993</v>
      </c>
      <c r="F349" s="16">
        <v>1.65</v>
      </c>
      <c r="G349" s="16">
        <v>922.2</v>
      </c>
      <c r="H349" s="17">
        <v>0.02</v>
      </c>
    </row>
    <row r="350" spans="1:8" x14ac:dyDescent="0.25">
      <c r="A350" s="12">
        <v>44910</v>
      </c>
      <c r="B350" s="13">
        <v>-0.2</v>
      </c>
      <c r="C350" s="13">
        <v>0.9</v>
      </c>
      <c r="D350" s="13">
        <v>0.1</v>
      </c>
      <c r="E350" s="13">
        <v>6.2</v>
      </c>
      <c r="F350" s="13">
        <v>2.9</v>
      </c>
      <c r="G350" s="13">
        <v>924.5</v>
      </c>
      <c r="H350" s="14">
        <v>0</v>
      </c>
    </row>
    <row r="351" spans="1:8" x14ac:dyDescent="0.25">
      <c r="A351" s="15">
        <v>44911</v>
      </c>
      <c r="B351" s="16">
        <v>-3.1</v>
      </c>
      <c r="C351" s="16">
        <v>-0.2</v>
      </c>
      <c r="D351" s="16">
        <v>-1.1000000000000001</v>
      </c>
      <c r="E351" s="16">
        <v>4.4000000000000004</v>
      </c>
      <c r="F351" s="16">
        <v>1.53</v>
      </c>
      <c r="G351" s="16">
        <v>930</v>
      </c>
      <c r="H351" s="17">
        <v>0</v>
      </c>
    </row>
    <row r="352" spans="1:8" x14ac:dyDescent="0.25">
      <c r="A352" s="12">
        <v>44912</v>
      </c>
      <c r="B352" s="13">
        <v>-10.199999999999999</v>
      </c>
      <c r="C352" s="13">
        <v>-2.9</v>
      </c>
      <c r="D352" s="13">
        <v>-6.2</v>
      </c>
      <c r="E352" s="13">
        <v>0</v>
      </c>
      <c r="F352" s="13">
        <v>1.68</v>
      </c>
      <c r="G352" s="13">
        <v>943.3</v>
      </c>
      <c r="H352" s="14">
        <v>7.27</v>
      </c>
    </row>
    <row r="353" spans="1:8" x14ac:dyDescent="0.25">
      <c r="A353" s="15">
        <v>44913</v>
      </c>
      <c r="B353" s="16">
        <v>-6.3</v>
      </c>
      <c r="C353" s="16">
        <v>-4.2</v>
      </c>
      <c r="D353" s="16">
        <v>-5.2</v>
      </c>
      <c r="E353" s="16">
        <v>0</v>
      </c>
      <c r="F353" s="16">
        <v>1.31</v>
      </c>
      <c r="G353" s="16">
        <v>948.2</v>
      </c>
      <c r="H353" s="17">
        <v>0</v>
      </c>
    </row>
    <row r="354" spans="1:8" x14ac:dyDescent="0.25">
      <c r="A354" s="12">
        <v>44914</v>
      </c>
      <c r="B354" s="13">
        <v>-4.4000000000000004</v>
      </c>
      <c r="C354" s="13">
        <v>2</v>
      </c>
      <c r="D354" s="13">
        <v>-1.5</v>
      </c>
      <c r="E354" s="13">
        <v>0</v>
      </c>
      <c r="F354" s="13">
        <v>0.8</v>
      </c>
      <c r="G354" s="13">
        <v>946.7</v>
      </c>
      <c r="H354" s="14">
        <v>1.68</v>
      </c>
    </row>
    <row r="355" spans="1:8" x14ac:dyDescent="0.25">
      <c r="A355" s="15">
        <v>44915</v>
      </c>
      <c r="B355" s="16">
        <v>-2.2000000000000002</v>
      </c>
      <c r="C355" s="16">
        <v>3</v>
      </c>
      <c r="D355" s="16">
        <v>0.1</v>
      </c>
      <c r="E355" s="16">
        <v>0</v>
      </c>
      <c r="F355" s="16">
        <v>0.72</v>
      </c>
      <c r="G355" s="16">
        <v>941.9</v>
      </c>
      <c r="H355" s="17">
        <v>0.62</v>
      </c>
    </row>
    <row r="356" spans="1:8" x14ac:dyDescent="0.25">
      <c r="A356" s="12">
        <v>44916</v>
      </c>
      <c r="B356" s="13">
        <v>1</v>
      </c>
      <c r="C356" s="13">
        <v>8.6</v>
      </c>
      <c r="D356" s="13">
        <v>4.4000000000000004</v>
      </c>
      <c r="E356" s="13">
        <v>2.6</v>
      </c>
      <c r="F356" s="13">
        <v>1.5</v>
      </c>
      <c r="G356" s="13">
        <v>938.4</v>
      </c>
      <c r="H356" s="14">
        <v>0</v>
      </c>
    </row>
    <row r="357" spans="1:8" x14ac:dyDescent="0.25">
      <c r="A357" s="15">
        <v>44917</v>
      </c>
      <c r="B357" s="16">
        <v>4</v>
      </c>
      <c r="C357" s="16">
        <v>11.2</v>
      </c>
      <c r="D357" s="16">
        <v>8.9</v>
      </c>
      <c r="E357" s="16">
        <v>4.3</v>
      </c>
      <c r="F357" s="16">
        <v>4.53</v>
      </c>
      <c r="G357" s="16">
        <v>934.9</v>
      </c>
      <c r="H357" s="17">
        <v>0.5</v>
      </c>
    </row>
    <row r="358" spans="1:8" x14ac:dyDescent="0.25">
      <c r="A358" s="12">
        <v>44918</v>
      </c>
      <c r="B358" s="13">
        <v>7.8</v>
      </c>
      <c r="C358" s="13">
        <v>12</v>
      </c>
      <c r="D358" s="13">
        <v>10.4</v>
      </c>
      <c r="E358" s="13">
        <v>20.8</v>
      </c>
      <c r="F358" s="13">
        <v>4.0999999999999996</v>
      </c>
      <c r="G358" s="13">
        <v>933</v>
      </c>
      <c r="H358" s="14">
        <v>0</v>
      </c>
    </row>
    <row r="359" spans="1:8" x14ac:dyDescent="0.25">
      <c r="A359" s="15">
        <v>44919</v>
      </c>
      <c r="B359" s="16">
        <v>6.2</v>
      </c>
      <c r="C359" s="16">
        <v>11.4</v>
      </c>
      <c r="D359" s="16">
        <v>8.8000000000000007</v>
      </c>
      <c r="E359" s="16">
        <v>0.9</v>
      </c>
      <c r="F359" s="16">
        <v>3.18</v>
      </c>
      <c r="G359" s="16">
        <v>939.4</v>
      </c>
      <c r="H359" s="17">
        <v>0</v>
      </c>
    </row>
    <row r="360" spans="1:8" x14ac:dyDescent="0.25">
      <c r="A360" s="12">
        <v>44920</v>
      </c>
      <c r="B360" s="13">
        <v>4.4000000000000004</v>
      </c>
      <c r="C360" s="13">
        <v>10.7</v>
      </c>
      <c r="D360" s="13">
        <v>6.4</v>
      </c>
      <c r="E360" s="13">
        <v>0.1</v>
      </c>
      <c r="F360" s="13">
        <v>1.77</v>
      </c>
      <c r="G360" s="13">
        <v>939.7</v>
      </c>
      <c r="H360" s="14">
        <v>4.7699999999999996</v>
      </c>
    </row>
    <row r="361" spans="1:8" x14ac:dyDescent="0.25">
      <c r="A361" s="15">
        <v>44921</v>
      </c>
      <c r="B361" s="16">
        <v>2.4</v>
      </c>
      <c r="C361" s="16">
        <v>9.1999999999999993</v>
      </c>
      <c r="D361" s="16">
        <v>6.4</v>
      </c>
      <c r="E361" s="16">
        <v>5.8</v>
      </c>
      <c r="F361" s="16">
        <v>3.14</v>
      </c>
      <c r="G361" s="16">
        <v>942.3</v>
      </c>
      <c r="H361" s="17">
        <v>1.75</v>
      </c>
    </row>
    <row r="362" spans="1:8" x14ac:dyDescent="0.25">
      <c r="A362" s="12">
        <v>44922</v>
      </c>
      <c r="B362" s="13">
        <v>-0.8</v>
      </c>
      <c r="C362" s="13">
        <v>7.2</v>
      </c>
      <c r="D362" s="13">
        <v>4</v>
      </c>
      <c r="E362" s="13">
        <v>0.2</v>
      </c>
      <c r="F362" s="13">
        <v>1.49</v>
      </c>
      <c r="G362" s="13">
        <v>948.7</v>
      </c>
      <c r="H362" s="14">
        <v>0.02</v>
      </c>
    </row>
    <row r="363" spans="1:8" x14ac:dyDescent="0.25">
      <c r="A363" s="15">
        <v>44923</v>
      </c>
      <c r="B363" s="16">
        <v>-1.4</v>
      </c>
      <c r="C363" s="16">
        <v>8.4</v>
      </c>
      <c r="D363" s="16">
        <v>2.1</v>
      </c>
      <c r="E363" s="16">
        <v>0</v>
      </c>
      <c r="F363" s="16">
        <v>1.33</v>
      </c>
      <c r="G363" s="16">
        <v>942.3</v>
      </c>
      <c r="H363" s="17">
        <v>5.63</v>
      </c>
    </row>
    <row r="364" spans="1:8" x14ac:dyDescent="0.25">
      <c r="A364" s="12">
        <v>44924</v>
      </c>
      <c r="B364" s="13">
        <v>-1.2</v>
      </c>
      <c r="C364" s="13">
        <v>11.5</v>
      </c>
      <c r="D364" s="13">
        <v>7.4</v>
      </c>
      <c r="E364" s="13">
        <v>5.5</v>
      </c>
      <c r="F364" s="13">
        <v>3.45</v>
      </c>
      <c r="G364" s="13">
        <v>936.7</v>
      </c>
      <c r="H364" s="14">
        <v>0.28000000000000003</v>
      </c>
    </row>
    <row r="365" spans="1:8" x14ac:dyDescent="0.25">
      <c r="A365" s="15">
        <v>44925</v>
      </c>
      <c r="B365" s="16">
        <v>1.4</v>
      </c>
      <c r="C365" s="16">
        <v>7.5</v>
      </c>
      <c r="D365" s="16">
        <v>5.6</v>
      </c>
      <c r="E365" s="16">
        <v>8.5</v>
      </c>
      <c r="F365" s="16">
        <v>2.14</v>
      </c>
      <c r="G365" s="16">
        <v>938.2</v>
      </c>
      <c r="H365" s="17">
        <v>3.23</v>
      </c>
    </row>
    <row r="366" spans="1:8" x14ac:dyDescent="0.25">
      <c r="A366" s="12">
        <v>44926</v>
      </c>
      <c r="B366" s="13">
        <v>4.2</v>
      </c>
      <c r="C366" s="13">
        <v>15.4</v>
      </c>
      <c r="D366" s="13">
        <v>9.8000000000000007</v>
      </c>
      <c r="E366" s="13">
        <v>0.2</v>
      </c>
      <c r="F366" s="13">
        <v>2.2200000000000002</v>
      </c>
      <c r="G366" s="13">
        <v>942.2</v>
      </c>
      <c r="H366" s="14">
        <v>4.33</v>
      </c>
    </row>
  </sheetData>
  <pageMargins left="0.7" right="0.7" top="0.78740157499999996" bottom="0.78740157499999996" header="0.3" footer="0.3"/>
  <pageSetup paperSize="9" orientation="portrait" horizontalDpi="300" vertic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927C4-2A86-4CDD-B595-9F911D0EBDE1}">
  <dimension ref="A1:Q366"/>
  <sheetViews>
    <sheetView zoomScale="130" zoomScaleNormal="130" workbookViewId="0"/>
  </sheetViews>
  <sheetFormatPr baseColWidth="10" defaultRowHeight="15" x14ac:dyDescent="0.25"/>
  <cols>
    <col min="1" max="1" width="12.5703125" customWidth="1"/>
    <col min="2" max="4" width="17.140625" customWidth="1"/>
    <col min="5" max="5" width="17.140625" style="7" customWidth="1"/>
    <col min="6" max="8" width="17.140625" customWidth="1"/>
    <col min="9" max="9" width="17.140625" style="1" customWidth="1"/>
    <col min="11" max="11" width="15.85546875" customWidth="1"/>
    <col min="14" max="14" width="7" customWidth="1"/>
    <col min="15" max="15" width="16" customWidth="1"/>
  </cols>
  <sheetData>
    <row r="1" spans="1:17" x14ac:dyDescent="0.25">
      <c r="A1" s="11" t="s">
        <v>0</v>
      </c>
      <c r="B1" s="11" t="s">
        <v>34</v>
      </c>
      <c r="C1" s="11" t="s">
        <v>35</v>
      </c>
      <c r="D1" s="11" t="s">
        <v>36</v>
      </c>
      <c r="E1" s="11" t="s">
        <v>13</v>
      </c>
      <c r="F1" s="11" t="s">
        <v>37</v>
      </c>
      <c r="G1" s="11" t="s">
        <v>38</v>
      </c>
      <c r="H1" s="11" t="s">
        <v>39</v>
      </c>
      <c r="I1" s="11" t="s">
        <v>40</v>
      </c>
      <c r="K1" s="7" t="s">
        <v>31</v>
      </c>
    </row>
    <row r="2" spans="1:17" x14ac:dyDescent="0.25">
      <c r="A2" s="12">
        <v>44562</v>
      </c>
      <c r="B2" s="13">
        <v>-0.6</v>
      </c>
      <c r="C2" s="13">
        <v>11.8</v>
      </c>
      <c r="D2" s="13">
        <v>3.6</v>
      </c>
      <c r="E2" s="13">
        <f t="shared" ref="E2:E65" si="0">D2-B2</f>
        <v>4.2</v>
      </c>
      <c r="F2" s="13">
        <v>0</v>
      </c>
      <c r="G2" s="13">
        <v>0.91</v>
      </c>
      <c r="H2" s="14">
        <v>948.4</v>
      </c>
      <c r="I2" s="14">
        <v>7.07</v>
      </c>
      <c r="K2" t="s">
        <v>32</v>
      </c>
    </row>
    <row r="3" spans="1:17" x14ac:dyDescent="0.25">
      <c r="A3" s="15">
        <v>44563</v>
      </c>
      <c r="B3" s="16">
        <v>-1.8</v>
      </c>
      <c r="C3" s="16">
        <v>8.9</v>
      </c>
      <c r="D3" s="16">
        <v>2.6</v>
      </c>
      <c r="E3" s="16">
        <f t="shared" si="0"/>
        <v>4.4000000000000004</v>
      </c>
      <c r="F3" s="16">
        <v>0</v>
      </c>
      <c r="G3" s="16">
        <v>2.12</v>
      </c>
      <c r="H3" s="17">
        <v>943.3</v>
      </c>
      <c r="I3" s="17">
        <v>0.57999999999999996</v>
      </c>
      <c r="K3" t="s">
        <v>33</v>
      </c>
    </row>
    <row r="4" spans="1:17" x14ac:dyDescent="0.25">
      <c r="A4" s="12">
        <v>44564</v>
      </c>
      <c r="B4" s="13">
        <v>8.1</v>
      </c>
      <c r="C4" s="13">
        <v>11</v>
      </c>
      <c r="D4" s="13">
        <v>9.6</v>
      </c>
      <c r="E4" s="13">
        <f t="shared" si="0"/>
        <v>1.5</v>
      </c>
      <c r="F4" s="13">
        <v>0</v>
      </c>
      <c r="G4" s="13">
        <v>4.05</v>
      </c>
      <c r="H4" s="14">
        <v>939.4</v>
      </c>
      <c r="I4" s="14">
        <v>0</v>
      </c>
    </row>
    <row r="5" spans="1:17" x14ac:dyDescent="0.25">
      <c r="A5" s="15">
        <v>44565</v>
      </c>
      <c r="B5" s="16">
        <v>5.9</v>
      </c>
      <c r="C5" s="16">
        <v>15.1</v>
      </c>
      <c r="D5" s="16">
        <v>10.1</v>
      </c>
      <c r="E5" s="16">
        <f t="shared" si="0"/>
        <v>4.1999999999999993</v>
      </c>
      <c r="F5" s="16">
        <v>1.3</v>
      </c>
      <c r="G5" s="16">
        <v>3.57</v>
      </c>
      <c r="H5" s="17">
        <v>924.8</v>
      </c>
      <c r="I5" s="17">
        <v>0.78</v>
      </c>
    </row>
    <row r="6" spans="1:17" x14ac:dyDescent="0.25">
      <c r="A6" s="12">
        <v>44566</v>
      </c>
      <c r="B6" s="13">
        <v>-0.5</v>
      </c>
      <c r="C6" s="13">
        <v>4</v>
      </c>
      <c r="D6" s="13">
        <v>2</v>
      </c>
      <c r="E6" s="13">
        <f t="shared" si="0"/>
        <v>2.5</v>
      </c>
      <c r="F6" s="13">
        <v>12.4</v>
      </c>
      <c r="G6" s="13">
        <v>3.44</v>
      </c>
      <c r="H6" s="14">
        <v>930.5</v>
      </c>
      <c r="I6" s="14">
        <v>1.65</v>
      </c>
      <c r="K6" s="7" t="s">
        <v>9</v>
      </c>
      <c r="O6" s="7" t="s">
        <v>10</v>
      </c>
    </row>
    <row r="7" spans="1:17" x14ac:dyDescent="0.25">
      <c r="A7" s="15">
        <v>44567</v>
      </c>
      <c r="B7" s="16">
        <v>-2.2999999999999998</v>
      </c>
      <c r="C7" s="16">
        <v>1.1000000000000001</v>
      </c>
      <c r="D7" s="16">
        <v>-0.4</v>
      </c>
      <c r="E7" s="16">
        <f t="shared" si="0"/>
        <v>1.9</v>
      </c>
      <c r="F7" s="16">
        <v>1.6</v>
      </c>
      <c r="G7" s="16">
        <v>2.42</v>
      </c>
      <c r="H7" s="17">
        <v>939.5</v>
      </c>
      <c r="I7" s="17">
        <v>0.05</v>
      </c>
    </row>
    <row r="8" spans="1:17" x14ac:dyDescent="0.25">
      <c r="A8" s="12">
        <v>44568</v>
      </c>
      <c r="B8" s="13">
        <v>-2.5</v>
      </c>
      <c r="C8" s="13">
        <v>1.3</v>
      </c>
      <c r="D8" s="13">
        <v>-0.5</v>
      </c>
      <c r="E8" s="13">
        <f t="shared" si="0"/>
        <v>2</v>
      </c>
      <c r="F8" s="13">
        <v>0.9</v>
      </c>
      <c r="G8" s="13">
        <v>2.9</v>
      </c>
      <c r="H8" s="14">
        <v>939</v>
      </c>
      <c r="I8" s="14">
        <v>0</v>
      </c>
      <c r="K8" s="4" t="s">
        <v>8</v>
      </c>
      <c r="L8" s="3" t="s">
        <v>1</v>
      </c>
      <c r="M8" s="3" t="s">
        <v>2</v>
      </c>
      <c r="O8" s="4" t="s">
        <v>8</v>
      </c>
      <c r="P8" s="2" t="s">
        <v>1</v>
      </c>
      <c r="Q8" s="2" t="s">
        <v>2</v>
      </c>
    </row>
    <row r="9" spans="1:17" x14ac:dyDescent="0.25">
      <c r="A9" s="15">
        <v>44569</v>
      </c>
      <c r="B9" s="16">
        <v>-1</v>
      </c>
      <c r="C9" s="16">
        <v>2.7</v>
      </c>
      <c r="D9" s="16">
        <v>1.3</v>
      </c>
      <c r="E9" s="16">
        <f t="shared" si="0"/>
        <v>2.2999999999999998</v>
      </c>
      <c r="F9" s="16">
        <v>0.6</v>
      </c>
      <c r="G9" s="16">
        <v>3.2</v>
      </c>
      <c r="H9" s="17">
        <v>932.7</v>
      </c>
      <c r="I9" s="17">
        <v>2.2799999999999998</v>
      </c>
      <c r="K9" s="5" t="s">
        <v>3</v>
      </c>
      <c r="L9" s="6">
        <f>AVERAGE(F2:F366)</f>
        <v>2.3106849315068496</v>
      </c>
      <c r="M9" s="6">
        <f>AVERAGE(G2:G366)</f>
        <v>2.1233972602739719</v>
      </c>
      <c r="O9" s="5" t="s">
        <v>3</v>
      </c>
      <c r="P9" s="6">
        <f>AVERAGE(DWD_3[Regen (mm)])</f>
        <v>2.3106849315068496</v>
      </c>
      <c r="Q9" s="6">
        <f>AVERAGE(DWD_3[Windstärke (Bft)])</f>
        <v>2.1233972602739719</v>
      </c>
    </row>
    <row r="10" spans="1:17" x14ac:dyDescent="0.25">
      <c r="A10" s="12">
        <v>44570</v>
      </c>
      <c r="B10" s="13">
        <v>0.1</v>
      </c>
      <c r="C10" s="13">
        <v>4.2</v>
      </c>
      <c r="D10" s="13">
        <v>2</v>
      </c>
      <c r="E10" s="13">
        <f t="shared" si="0"/>
        <v>1.9</v>
      </c>
      <c r="F10" s="13">
        <v>4.4000000000000004</v>
      </c>
      <c r="G10" s="13">
        <v>3.96</v>
      </c>
      <c r="H10" s="14">
        <v>926</v>
      </c>
      <c r="I10" s="14">
        <v>0.93</v>
      </c>
      <c r="K10" s="5" t="s">
        <v>4</v>
      </c>
      <c r="L10" s="6">
        <f>MEDIAN(F2:F366)</f>
        <v>0</v>
      </c>
      <c r="M10" s="6">
        <f>MEDIAN(G2:G366)</f>
        <v>1.8</v>
      </c>
      <c r="O10" s="5" t="s">
        <v>4</v>
      </c>
      <c r="P10" s="6">
        <f>MEDIAN((DWD_3[Regen (mm)]))</f>
        <v>0</v>
      </c>
      <c r="Q10" s="6">
        <f>MEDIAN((DWD_3[Windstärke (Bft)]))</f>
        <v>1.8</v>
      </c>
    </row>
    <row r="11" spans="1:17" x14ac:dyDescent="0.25">
      <c r="A11" s="15">
        <v>44571</v>
      </c>
      <c r="B11" s="16">
        <v>-0.8</v>
      </c>
      <c r="C11" s="16">
        <v>3.1</v>
      </c>
      <c r="D11" s="16">
        <v>1</v>
      </c>
      <c r="E11" s="16">
        <f t="shared" si="0"/>
        <v>1.8</v>
      </c>
      <c r="F11" s="16">
        <v>0.2</v>
      </c>
      <c r="G11" s="16">
        <v>1.45</v>
      </c>
      <c r="H11" s="17">
        <v>939.4</v>
      </c>
      <c r="I11" s="17">
        <v>0</v>
      </c>
      <c r="K11" s="5" t="s">
        <v>5</v>
      </c>
      <c r="L11" s="6">
        <f>MODE(F2:F366)</f>
        <v>0</v>
      </c>
      <c r="M11" s="6">
        <f>MODE(G2:G366)</f>
        <v>1.78</v>
      </c>
      <c r="O11" s="5" t="s">
        <v>5</v>
      </c>
      <c r="P11" s="6">
        <f>MODE((DWD_3[Regen (mm)]))</f>
        <v>0</v>
      </c>
      <c r="Q11" s="6">
        <f>MODE((DWD_3[Windstärke (Bft)]))</f>
        <v>1.78</v>
      </c>
    </row>
    <row r="12" spans="1:17" x14ac:dyDescent="0.25">
      <c r="A12" s="12">
        <v>44572</v>
      </c>
      <c r="B12" s="13">
        <v>-1.2</v>
      </c>
      <c r="C12" s="13">
        <v>3.1</v>
      </c>
      <c r="D12" s="13">
        <v>1.3</v>
      </c>
      <c r="E12" s="13">
        <f t="shared" si="0"/>
        <v>2.5</v>
      </c>
      <c r="F12" s="13">
        <v>0</v>
      </c>
      <c r="G12" s="13">
        <v>2.2599999999999998</v>
      </c>
      <c r="H12" s="14">
        <v>949.8</v>
      </c>
      <c r="I12" s="14">
        <v>5.05</v>
      </c>
      <c r="K12" s="5" t="s">
        <v>6</v>
      </c>
      <c r="L12" s="6">
        <f>_xlfn.PERCENTILE.INC(F2:F366,0.25)</f>
        <v>0</v>
      </c>
      <c r="M12" s="6">
        <f>_xlfn.PERCENTILE.INC(G2:G366,0.25)</f>
        <v>1.45</v>
      </c>
      <c r="O12" s="5" t="s">
        <v>6</v>
      </c>
      <c r="P12" s="6">
        <f>_xlfn.PERCENTILE.INC((DWD_3[Regen (mm)]),0.25)</f>
        <v>0</v>
      </c>
      <c r="Q12" s="6">
        <f>_xlfn.PERCENTILE.INC((DWD_3[Windstärke (Bft)]),0.25)</f>
        <v>1.45</v>
      </c>
    </row>
    <row r="13" spans="1:17" x14ac:dyDescent="0.25">
      <c r="A13" s="15">
        <v>44573</v>
      </c>
      <c r="B13" s="16">
        <v>-4.0999999999999996</v>
      </c>
      <c r="C13" s="16">
        <v>2.2000000000000002</v>
      </c>
      <c r="D13" s="16">
        <v>-0.7</v>
      </c>
      <c r="E13" s="16">
        <f t="shared" si="0"/>
        <v>3.3999999999999995</v>
      </c>
      <c r="F13" s="16">
        <v>0</v>
      </c>
      <c r="G13" s="16">
        <v>1.75</v>
      </c>
      <c r="H13" s="17">
        <v>955.3</v>
      </c>
      <c r="I13" s="17">
        <v>5.97</v>
      </c>
      <c r="K13" s="4" t="s">
        <v>7</v>
      </c>
      <c r="L13" s="8">
        <f>_xlfn.PERCENTILE.INC(F2:F366,0.75)</f>
        <v>2.2999999999999998</v>
      </c>
      <c r="M13" s="8">
        <f>_xlfn.PERCENTILE.INC(G2:G366,0.75)</f>
        <v>2.42</v>
      </c>
      <c r="O13" s="4" t="s">
        <v>7</v>
      </c>
      <c r="P13" s="8">
        <f>_xlfn.PERCENTILE.INC((DWD_3[Regen (mm)]),0.75)</f>
        <v>2.2999999999999998</v>
      </c>
      <c r="Q13" s="8">
        <f>_xlfn.PERCENTILE.INC((DWD_3[Windstärke (Bft)]),0.75)</f>
        <v>2.42</v>
      </c>
    </row>
    <row r="14" spans="1:17" x14ac:dyDescent="0.25">
      <c r="A14" s="12">
        <v>44574</v>
      </c>
      <c r="B14" s="13">
        <v>-4.5</v>
      </c>
      <c r="C14" s="13">
        <v>1.3</v>
      </c>
      <c r="D14" s="13">
        <v>-2.1</v>
      </c>
      <c r="E14" s="13">
        <f t="shared" si="0"/>
        <v>2.4</v>
      </c>
      <c r="F14" s="13">
        <v>0</v>
      </c>
      <c r="G14" s="13">
        <v>2.23</v>
      </c>
      <c r="H14" s="14">
        <v>957.6</v>
      </c>
      <c r="I14" s="14">
        <v>5.73</v>
      </c>
      <c r="K14" s="5" t="s">
        <v>11</v>
      </c>
      <c r="L14" s="1">
        <f>VAR(F2:F366)</f>
        <v>26.564583320788831</v>
      </c>
      <c r="M14" s="1">
        <f>VAR(G2:G366)</f>
        <v>1.1415648005419299</v>
      </c>
      <c r="O14" s="5" t="s">
        <v>11</v>
      </c>
      <c r="P14" s="1">
        <f>VAR(DWD_3[Regen (mm)])</f>
        <v>26.564583320788831</v>
      </c>
      <c r="Q14" s="1">
        <f>VAR(DWD_3[Windstärke (Bft)])</f>
        <v>1.1415648005419299</v>
      </c>
    </row>
    <row r="15" spans="1:17" x14ac:dyDescent="0.25">
      <c r="A15" s="15">
        <v>44575</v>
      </c>
      <c r="B15" s="16">
        <v>-5.0999999999999996</v>
      </c>
      <c r="C15" s="16">
        <v>3</v>
      </c>
      <c r="D15" s="16">
        <v>-2.2000000000000002</v>
      </c>
      <c r="E15" s="16">
        <f t="shared" si="0"/>
        <v>2.8999999999999995</v>
      </c>
      <c r="F15" s="16">
        <v>0</v>
      </c>
      <c r="G15" s="16">
        <v>0.85</v>
      </c>
      <c r="H15" s="17">
        <v>954.1</v>
      </c>
      <c r="I15" s="17">
        <v>3.7</v>
      </c>
      <c r="K15" s="5" t="s">
        <v>12</v>
      </c>
      <c r="L15" s="6">
        <f>_xlfn.STDEV.S(F2:F366)</f>
        <v>5.154084139863147</v>
      </c>
      <c r="M15" s="6">
        <f>_xlfn.STDEV.S(G2:G366)</f>
        <v>1.0684403589072859</v>
      </c>
      <c r="O15" s="5" t="s">
        <v>12</v>
      </c>
      <c r="P15" s="1">
        <f>_xlfn.STDEV.S(DWD_3[Regen (mm)])</f>
        <v>5.154084139863147</v>
      </c>
      <c r="Q15" s="1">
        <f>_xlfn.STDEV.S(DWD_3[Windstärke (Bft)])</f>
        <v>1.0684403589072859</v>
      </c>
    </row>
    <row r="16" spans="1:17" x14ac:dyDescent="0.25">
      <c r="A16" s="12">
        <v>44576</v>
      </c>
      <c r="B16" s="13">
        <v>-5.0999999999999996</v>
      </c>
      <c r="C16" s="13">
        <v>4.5</v>
      </c>
      <c r="D16" s="13">
        <v>-1.2</v>
      </c>
      <c r="E16" s="13">
        <f t="shared" si="0"/>
        <v>3.8999999999999995</v>
      </c>
      <c r="F16" s="13">
        <v>0</v>
      </c>
      <c r="G16" s="13">
        <v>1.38</v>
      </c>
      <c r="H16" s="14">
        <v>946.9</v>
      </c>
      <c r="I16" s="14">
        <v>7.9</v>
      </c>
      <c r="K16" s="4" t="s">
        <v>13</v>
      </c>
      <c r="L16" s="2">
        <f>MAX(F2:F366)-MIN(F2:F366)</f>
        <v>52.5</v>
      </c>
      <c r="M16" s="2">
        <f>MAX(G2:G366)-MIN(G2:G366)</f>
        <v>7.03</v>
      </c>
      <c r="O16" s="4" t="s">
        <v>13</v>
      </c>
      <c r="P16" s="10">
        <f>MAX(DWD_3[Regen (mm)])-MIN(DWD_3[Regen (mm)])</f>
        <v>52.5</v>
      </c>
      <c r="Q16" s="10">
        <f>MAX(DWD_3[Windstärke (Bft)])-MIN(DWD_3[Windstärke (Bft)])</f>
        <v>7.03</v>
      </c>
    </row>
    <row r="17" spans="1:16" x14ac:dyDescent="0.25">
      <c r="A17" s="15">
        <v>44577</v>
      </c>
      <c r="B17" s="16">
        <v>-1.3</v>
      </c>
      <c r="C17" s="16">
        <v>4.0999999999999996</v>
      </c>
      <c r="D17" s="16">
        <v>0.6</v>
      </c>
      <c r="E17" s="16">
        <f t="shared" si="0"/>
        <v>1.9</v>
      </c>
      <c r="F17" s="16">
        <v>0</v>
      </c>
      <c r="G17" s="16">
        <v>2.84</v>
      </c>
      <c r="H17" s="17">
        <v>947.4</v>
      </c>
      <c r="I17" s="17">
        <v>3.08</v>
      </c>
      <c r="K17" s="5" t="s">
        <v>14</v>
      </c>
      <c r="L17" s="9">
        <f>CORREL(F2:F366,G2:G366)</f>
        <v>9.6475947521112618E-2</v>
      </c>
      <c r="O17" s="5" t="s">
        <v>14</v>
      </c>
      <c r="P17" s="9">
        <f>CORREL(DWD_3[Regen (mm)],DWD_3[Windstärke (Bft)])</f>
        <v>9.6475947521112618E-2</v>
      </c>
    </row>
    <row r="18" spans="1:16" x14ac:dyDescent="0.25">
      <c r="A18" s="12">
        <v>44578</v>
      </c>
      <c r="B18" s="13">
        <v>1.1000000000000001</v>
      </c>
      <c r="C18" s="13">
        <v>5.5</v>
      </c>
      <c r="D18" s="13">
        <v>2.9</v>
      </c>
      <c r="E18" s="13">
        <f t="shared" si="0"/>
        <v>1.7999999999999998</v>
      </c>
      <c r="F18" s="13">
        <v>0.1</v>
      </c>
      <c r="G18" s="13">
        <v>2.74</v>
      </c>
      <c r="H18" s="14">
        <v>953.7</v>
      </c>
      <c r="I18" s="14">
        <v>0.43</v>
      </c>
    </row>
    <row r="19" spans="1:16" x14ac:dyDescent="0.25">
      <c r="A19" s="15">
        <v>44579</v>
      </c>
      <c r="B19" s="16">
        <v>0</v>
      </c>
      <c r="C19" s="16">
        <v>4.7</v>
      </c>
      <c r="D19" s="16">
        <v>2.6</v>
      </c>
      <c r="E19" s="16">
        <f t="shared" si="0"/>
        <v>2.6</v>
      </c>
      <c r="F19" s="16">
        <v>0</v>
      </c>
      <c r="G19" s="16">
        <v>2.08</v>
      </c>
      <c r="H19" s="17">
        <v>954.7</v>
      </c>
      <c r="I19" s="17">
        <v>1.28</v>
      </c>
    </row>
    <row r="20" spans="1:16" x14ac:dyDescent="0.25">
      <c r="A20" s="12">
        <v>44580</v>
      </c>
      <c r="B20" s="13">
        <v>-1.5</v>
      </c>
      <c r="C20" s="13">
        <v>5</v>
      </c>
      <c r="D20" s="13">
        <v>1.8</v>
      </c>
      <c r="E20" s="13">
        <f t="shared" si="0"/>
        <v>3.3</v>
      </c>
      <c r="F20" s="13">
        <v>0</v>
      </c>
      <c r="G20" s="13">
        <v>3.22</v>
      </c>
      <c r="H20" s="14">
        <v>947.5</v>
      </c>
      <c r="I20" s="14">
        <v>4.4000000000000004</v>
      </c>
    </row>
    <row r="21" spans="1:16" x14ac:dyDescent="0.25">
      <c r="A21" s="15">
        <v>44581</v>
      </c>
      <c r="B21" s="16">
        <v>-0.1</v>
      </c>
      <c r="C21" s="16">
        <v>3.7</v>
      </c>
      <c r="D21" s="16">
        <v>1.6</v>
      </c>
      <c r="E21" s="16">
        <f t="shared" si="0"/>
        <v>1.7000000000000002</v>
      </c>
      <c r="F21" s="16">
        <v>1.2</v>
      </c>
      <c r="G21" s="16">
        <v>3.61</v>
      </c>
      <c r="H21" s="17">
        <v>946.2</v>
      </c>
      <c r="I21" s="17">
        <v>0.72</v>
      </c>
    </row>
    <row r="22" spans="1:16" x14ac:dyDescent="0.25">
      <c r="A22" s="12">
        <v>44582</v>
      </c>
      <c r="B22" s="13">
        <v>-1.8</v>
      </c>
      <c r="C22" s="13">
        <v>1.4</v>
      </c>
      <c r="D22" s="13">
        <v>-0.1</v>
      </c>
      <c r="E22" s="13">
        <f t="shared" si="0"/>
        <v>1.7</v>
      </c>
      <c r="F22" s="13">
        <v>0</v>
      </c>
      <c r="G22" s="13">
        <v>1.41</v>
      </c>
      <c r="H22" s="14">
        <v>951.3</v>
      </c>
      <c r="I22" s="14">
        <v>1.9</v>
      </c>
    </row>
    <row r="23" spans="1:16" x14ac:dyDescent="0.25">
      <c r="A23" s="15">
        <v>44583</v>
      </c>
      <c r="B23" s="16">
        <v>-0.4</v>
      </c>
      <c r="C23" s="16">
        <v>1.2</v>
      </c>
      <c r="D23" s="16">
        <v>0.3</v>
      </c>
      <c r="E23" s="16">
        <f t="shared" si="0"/>
        <v>0.7</v>
      </c>
      <c r="F23" s="16">
        <v>0.1</v>
      </c>
      <c r="G23" s="16">
        <v>2.39</v>
      </c>
      <c r="H23" s="17">
        <v>952.8</v>
      </c>
      <c r="I23" s="17">
        <v>0</v>
      </c>
    </row>
    <row r="24" spans="1:16" x14ac:dyDescent="0.25">
      <c r="A24" s="12">
        <v>44584</v>
      </c>
      <c r="B24" s="13">
        <v>-1.5</v>
      </c>
      <c r="C24" s="13">
        <v>5.2</v>
      </c>
      <c r="D24" s="13">
        <v>1.2</v>
      </c>
      <c r="E24" s="13">
        <f t="shared" si="0"/>
        <v>2.7</v>
      </c>
      <c r="F24" s="13">
        <v>0</v>
      </c>
      <c r="G24" s="13">
        <v>1.28</v>
      </c>
      <c r="H24" s="14">
        <v>952.8</v>
      </c>
      <c r="I24" s="14">
        <v>3.72</v>
      </c>
    </row>
    <row r="25" spans="1:16" x14ac:dyDescent="0.25">
      <c r="A25" s="15">
        <v>44585</v>
      </c>
      <c r="B25" s="16">
        <v>-4.2</v>
      </c>
      <c r="C25" s="16">
        <v>1.2</v>
      </c>
      <c r="D25" s="16">
        <v>-1.5</v>
      </c>
      <c r="E25" s="16">
        <f t="shared" si="0"/>
        <v>2.7</v>
      </c>
      <c r="F25" s="16">
        <v>0</v>
      </c>
      <c r="G25" s="16">
        <v>1.05</v>
      </c>
      <c r="H25" s="17">
        <v>951.8</v>
      </c>
      <c r="I25" s="17">
        <v>4.1500000000000004</v>
      </c>
    </row>
    <row r="26" spans="1:16" x14ac:dyDescent="0.25">
      <c r="A26" s="12">
        <v>44586</v>
      </c>
      <c r="B26" s="13">
        <v>-3.9</v>
      </c>
      <c r="C26" s="13">
        <v>1.5</v>
      </c>
      <c r="D26" s="13">
        <v>-0.9</v>
      </c>
      <c r="E26" s="13">
        <f t="shared" si="0"/>
        <v>3</v>
      </c>
      <c r="F26" s="13">
        <v>0</v>
      </c>
      <c r="G26" s="13">
        <v>1.78</v>
      </c>
      <c r="H26" s="14">
        <v>951.9</v>
      </c>
      <c r="I26" s="14">
        <v>1.22</v>
      </c>
    </row>
    <row r="27" spans="1:16" x14ac:dyDescent="0.25">
      <c r="A27" s="15">
        <v>44587</v>
      </c>
      <c r="B27" s="16">
        <v>-2.4</v>
      </c>
      <c r="C27" s="16">
        <v>2.1</v>
      </c>
      <c r="D27" s="16">
        <v>-1</v>
      </c>
      <c r="E27" s="16">
        <f t="shared" si="0"/>
        <v>1.4</v>
      </c>
      <c r="F27" s="16">
        <v>0</v>
      </c>
      <c r="G27" s="16">
        <v>2.13</v>
      </c>
      <c r="H27" s="17">
        <v>950.4</v>
      </c>
      <c r="I27" s="17">
        <v>3.02</v>
      </c>
    </row>
    <row r="28" spans="1:16" x14ac:dyDescent="0.25">
      <c r="A28" s="12">
        <v>44588</v>
      </c>
      <c r="B28" s="13">
        <v>-2.6</v>
      </c>
      <c r="C28" s="13">
        <v>4.0999999999999996</v>
      </c>
      <c r="D28" s="13">
        <v>-0.4</v>
      </c>
      <c r="E28" s="13">
        <f t="shared" si="0"/>
        <v>2.2000000000000002</v>
      </c>
      <c r="F28" s="13">
        <v>1.2</v>
      </c>
      <c r="G28" s="13">
        <v>3.05</v>
      </c>
      <c r="H28" s="14">
        <v>948.4</v>
      </c>
      <c r="I28" s="14">
        <v>4.5</v>
      </c>
    </row>
    <row r="29" spans="1:16" x14ac:dyDescent="0.25">
      <c r="A29" s="15">
        <v>44589</v>
      </c>
      <c r="B29" s="16">
        <v>0.5</v>
      </c>
      <c r="C29" s="16">
        <v>5</v>
      </c>
      <c r="D29" s="16">
        <v>2</v>
      </c>
      <c r="E29" s="16">
        <f t="shared" si="0"/>
        <v>1.5</v>
      </c>
      <c r="F29" s="16">
        <v>0.1</v>
      </c>
      <c r="G29" s="16">
        <v>2.95</v>
      </c>
      <c r="H29" s="17">
        <v>953.4</v>
      </c>
      <c r="I29" s="17">
        <v>2.2200000000000002</v>
      </c>
    </row>
    <row r="30" spans="1:16" x14ac:dyDescent="0.25">
      <c r="A30" s="12">
        <v>44590</v>
      </c>
      <c r="B30" s="13">
        <v>-1.3</v>
      </c>
      <c r="C30" s="13">
        <v>7.6</v>
      </c>
      <c r="D30" s="13">
        <v>3.4</v>
      </c>
      <c r="E30" s="13">
        <f t="shared" si="0"/>
        <v>4.7</v>
      </c>
      <c r="F30" s="13">
        <v>0</v>
      </c>
      <c r="G30" s="13">
        <v>3.99</v>
      </c>
      <c r="H30" s="14">
        <v>950.8</v>
      </c>
      <c r="I30" s="14">
        <v>4.4800000000000004</v>
      </c>
    </row>
    <row r="31" spans="1:16" x14ac:dyDescent="0.25">
      <c r="A31" s="15">
        <v>44591</v>
      </c>
      <c r="B31" s="16">
        <v>-1.4</v>
      </c>
      <c r="C31" s="16">
        <v>8.6999999999999993</v>
      </c>
      <c r="D31" s="16">
        <v>4.7</v>
      </c>
      <c r="E31" s="16">
        <f t="shared" si="0"/>
        <v>6.1</v>
      </c>
      <c r="F31" s="16">
        <v>0</v>
      </c>
      <c r="G31" s="16">
        <v>3.52</v>
      </c>
      <c r="H31" s="17">
        <v>947.8</v>
      </c>
      <c r="I31" s="17">
        <v>3.93</v>
      </c>
    </row>
    <row r="32" spans="1:16" x14ac:dyDescent="0.25">
      <c r="A32" s="12">
        <v>44592</v>
      </c>
      <c r="B32" s="13">
        <v>-1.2</v>
      </c>
      <c r="C32" s="13">
        <v>4.7</v>
      </c>
      <c r="D32" s="13">
        <v>2.2999999999999998</v>
      </c>
      <c r="E32" s="13">
        <f t="shared" si="0"/>
        <v>3.5</v>
      </c>
      <c r="F32" s="13">
        <v>3.2</v>
      </c>
      <c r="G32" s="13">
        <v>4.78</v>
      </c>
      <c r="H32" s="14">
        <v>935.8</v>
      </c>
      <c r="I32" s="14">
        <v>0.62</v>
      </c>
    </row>
    <row r="33" spans="1:9" x14ac:dyDescent="0.25">
      <c r="A33" s="15">
        <v>44593</v>
      </c>
      <c r="B33" s="16">
        <v>0.6</v>
      </c>
      <c r="C33" s="16">
        <v>2.2000000000000002</v>
      </c>
      <c r="D33" s="16">
        <v>1.5</v>
      </c>
      <c r="E33" s="16">
        <f t="shared" si="0"/>
        <v>0.9</v>
      </c>
      <c r="F33" s="16">
        <v>1.3</v>
      </c>
      <c r="G33" s="16">
        <v>5.53</v>
      </c>
      <c r="H33" s="17">
        <v>940.2</v>
      </c>
      <c r="I33" s="17">
        <v>0</v>
      </c>
    </row>
    <row r="34" spans="1:9" x14ac:dyDescent="0.25">
      <c r="A34" s="12">
        <v>44594</v>
      </c>
      <c r="B34" s="13">
        <v>2.6</v>
      </c>
      <c r="C34" s="13">
        <v>7.1</v>
      </c>
      <c r="D34" s="13">
        <v>5.4</v>
      </c>
      <c r="E34" s="13">
        <f t="shared" si="0"/>
        <v>2.8000000000000003</v>
      </c>
      <c r="F34" s="13">
        <v>0.5</v>
      </c>
      <c r="G34" s="13">
        <v>4.45</v>
      </c>
      <c r="H34" s="14">
        <v>940.9</v>
      </c>
      <c r="I34" s="14">
        <v>0</v>
      </c>
    </row>
    <row r="35" spans="1:9" x14ac:dyDescent="0.25">
      <c r="A35" s="15">
        <v>44595</v>
      </c>
      <c r="B35" s="16">
        <v>4.0999999999999996</v>
      </c>
      <c r="C35" s="16">
        <v>8.6999999999999993</v>
      </c>
      <c r="D35" s="16">
        <v>6.3</v>
      </c>
      <c r="E35" s="16">
        <f t="shared" si="0"/>
        <v>2.2000000000000002</v>
      </c>
      <c r="F35" s="16">
        <v>0</v>
      </c>
      <c r="G35" s="16">
        <v>1.95</v>
      </c>
      <c r="H35" s="17">
        <v>940.6</v>
      </c>
      <c r="I35" s="17">
        <v>2.93</v>
      </c>
    </row>
    <row r="36" spans="1:9" x14ac:dyDescent="0.25">
      <c r="A36" s="12">
        <v>44596</v>
      </c>
      <c r="B36" s="13">
        <v>2.2999999999999998</v>
      </c>
      <c r="C36" s="13">
        <v>7.8</v>
      </c>
      <c r="D36" s="13">
        <v>5.4</v>
      </c>
      <c r="E36" s="13">
        <f t="shared" si="0"/>
        <v>3.1000000000000005</v>
      </c>
      <c r="F36" s="13">
        <v>0</v>
      </c>
      <c r="G36" s="13">
        <v>4.01</v>
      </c>
      <c r="H36" s="14">
        <v>937.5</v>
      </c>
      <c r="I36" s="14">
        <v>4.2699999999999996</v>
      </c>
    </row>
    <row r="37" spans="1:9" x14ac:dyDescent="0.25">
      <c r="A37" s="15">
        <v>44597</v>
      </c>
      <c r="B37" s="16">
        <v>-0.3</v>
      </c>
      <c r="C37" s="16">
        <v>6.6</v>
      </c>
      <c r="D37" s="16">
        <v>3.1</v>
      </c>
      <c r="E37" s="16">
        <f t="shared" si="0"/>
        <v>3.4</v>
      </c>
      <c r="F37" s="16">
        <v>0.9</v>
      </c>
      <c r="G37" s="16">
        <v>2.58</v>
      </c>
      <c r="H37" s="17">
        <v>944</v>
      </c>
      <c r="I37" s="17">
        <v>8.5299999999999994</v>
      </c>
    </row>
    <row r="38" spans="1:9" x14ac:dyDescent="0.25">
      <c r="A38" s="12">
        <v>44598</v>
      </c>
      <c r="B38" s="13">
        <v>0.1</v>
      </c>
      <c r="C38" s="13">
        <v>6.7</v>
      </c>
      <c r="D38" s="13">
        <v>4.3</v>
      </c>
      <c r="E38" s="13">
        <f t="shared" si="0"/>
        <v>4.2</v>
      </c>
      <c r="F38" s="13">
        <v>3.9</v>
      </c>
      <c r="G38" s="13">
        <v>7.09</v>
      </c>
      <c r="H38" s="14">
        <v>938.2</v>
      </c>
      <c r="I38" s="14">
        <v>0.97</v>
      </c>
    </row>
    <row r="39" spans="1:9" x14ac:dyDescent="0.25">
      <c r="A39" s="15">
        <v>44599</v>
      </c>
      <c r="B39" s="16">
        <v>-0.7</v>
      </c>
      <c r="C39" s="16">
        <v>5.3</v>
      </c>
      <c r="D39" s="16">
        <v>2.2000000000000002</v>
      </c>
      <c r="E39" s="16">
        <f t="shared" si="0"/>
        <v>2.9000000000000004</v>
      </c>
      <c r="F39" s="16">
        <v>13.2</v>
      </c>
      <c r="G39" s="16">
        <v>3.63</v>
      </c>
      <c r="H39" s="17">
        <v>943</v>
      </c>
      <c r="I39" s="17">
        <v>2.0499999999999998</v>
      </c>
    </row>
    <row r="40" spans="1:9" x14ac:dyDescent="0.25">
      <c r="A40" s="12">
        <v>44600</v>
      </c>
      <c r="B40" s="13">
        <v>-1.6</v>
      </c>
      <c r="C40" s="13">
        <v>8.3000000000000007</v>
      </c>
      <c r="D40" s="13">
        <v>2.2000000000000002</v>
      </c>
      <c r="E40" s="13">
        <f t="shared" si="0"/>
        <v>3.8000000000000003</v>
      </c>
      <c r="F40" s="13">
        <v>0</v>
      </c>
      <c r="G40" s="13">
        <v>2.3199999999999998</v>
      </c>
      <c r="H40" s="14">
        <v>952.7</v>
      </c>
      <c r="I40" s="14">
        <v>3.87</v>
      </c>
    </row>
    <row r="41" spans="1:9" x14ac:dyDescent="0.25">
      <c r="A41" s="15">
        <v>44601</v>
      </c>
      <c r="B41" s="16">
        <v>-4</v>
      </c>
      <c r="C41" s="16">
        <v>10.199999999999999</v>
      </c>
      <c r="D41" s="16">
        <v>1.4</v>
      </c>
      <c r="E41" s="16">
        <f t="shared" si="0"/>
        <v>5.4</v>
      </c>
      <c r="F41" s="16">
        <v>0</v>
      </c>
      <c r="G41" s="16">
        <v>1.32</v>
      </c>
      <c r="H41" s="17">
        <v>949.5</v>
      </c>
      <c r="I41" s="17">
        <v>9.0299999999999994</v>
      </c>
    </row>
    <row r="42" spans="1:9" x14ac:dyDescent="0.25">
      <c r="A42" s="12">
        <v>44602</v>
      </c>
      <c r="B42" s="13">
        <v>-4.2</v>
      </c>
      <c r="C42" s="13">
        <v>12.2</v>
      </c>
      <c r="D42" s="13">
        <v>3.9</v>
      </c>
      <c r="E42" s="13">
        <f t="shared" si="0"/>
        <v>8.1</v>
      </c>
      <c r="F42" s="13">
        <v>0</v>
      </c>
      <c r="G42" s="13">
        <v>2.5299999999999998</v>
      </c>
      <c r="H42" s="14">
        <v>944.9</v>
      </c>
      <c r="I42" s="14">
        <v>9.0500000000000007</v>
      </c>
    </row>
    <row r="43" spans="1:9" x14ac:dyDescent="0.25">
      <c r="A43" s="15">
        <v>44603</v>
      </c>
      <c r="B43" s="16">
        <v>-2.1</v>
      </c>
      <c r="C43" s="16">
        <v>6</v>
      </c>
      <c r="D43" s="16">
        <v>3.4</v>
      </c>
      <c r="E43" s="16">
        <f t="shared" si="0"/>
        <v>5.5</v>
      </c>
      <c r="F43" s="16">
        <v>9.5</v>
      </c>
      <c r="G43" s="16">
        <v>1.94</v>
      </c>
      <c r="H43" s="17">
        <v>948.5</v>
      </c>
      <c r="I43" s="17">
        <v>2.85</v>
      </c>
    </row>
    <row r="44" spans="1:9" x14ac:dyDescent="0.25">
      <c r="A44" s="12">
        <v>44604</v>
      </c>
      <c r="B44" s="13">
        <v>-3.9</v>
      </c>
      <c r="C44" s="13">
        <v>5.3</v>
      </c>
      <c r="D44" s="13">
        <v>-0.3</v>
      </c>
      <c r="E44" s="13">
        <f t="shared" si="0"/>
        <v>3.6</v>
      </c>
      <c r="F44" s="13">
        <v>0</v>
      </c>
      <c r="G44" s="13">
        <v>1.5</v>
      </c>
      <c r="H44" s="14">
        <v>948.3</v>
      </c>
      <c r="I44" s="14">
        <v>8.7200000000000006</v>
      </c>
    </row>
    <row r="45" spans="1:9" x14ac:dyDescent="0.25">
      <c r="A45" s="15">
        <v>44605</v>
      </c>
      <c r="B45" s="16">
        <v>-5</v>
      </c>
      <c r="C45" s="16">
        <v>10.5</v>
      </c>
      <c r="D45" s="16">
        <v>1.1000000000000001</v>
      </c>
      <c r="E45" s="16">
        <f t="shared" si="0"/>
        <v>6.1</v>
      </c>
      <c r="F45" s="16">
        <v>0</v>
      </c>
      <c r="G45" s="16">
        <v>1.2</v>
      </c>
      <c r="H45" s="17">
        <v>940.4</v>
      </c>
      <c r="I45" s="17">
        <v>9.48</v>
      </c>
    </row>
    <row r="46" spans="1:9" x14ac:dyDescent="0.25">
      <c r="A46" s="12">
        <v>44606</v>
      </c>
      <c r="B46" s="13">
        <v>-4</v>
      </c>
      <c r="C46" s="13">
        <v>10.4</v>
      </c>
      <c r="D46" s="13">
        <v>3.1</v>
      </c>
      <c r="E46" s="13">
        <f t="shared" si="0"/>
        <v>7.1</v>
      </c>
      <c r="F46" s="13">
        <v>0</v>
      </c>
      <c r="G46" s="13">
        <v>1.65</v>
      </c>
      <c r="H46" s="14">
        <v>931.7</v>
      </c>
      <c r="I46" s="14">
        <v>2.68</v>
      </c>
    </row>
    <row r="47" spans="1:9" x14ac:dyDescent="0.25">
      <c r="A47" s="15">
        <v>44607</v>
      </c>
      <c r="B47" s="16">
        <v>1.7</v>
      </c>
      <c r="C47" s="16">
        <v>6</v>
      </c>
      <c r="D47" s="16">
        <v>4.4000000000000004</v>
      </c>
      <c r="E47" s="16">
        <f t="shared" si="0"/>
        <v>2.7</v>
      </c>
      <c r="F47" s="16">
        <v>0.3</v>
      </c>
      <c r="G47" s="16">
        <v>3.13</v>
      </c>
      <c r="H47" s="17">
        <v>936.4</v>
      </c>
      <c r="I47" s="17">
        <v>0.73</v>
      </c>
    </row>
    <row r="48" spans="1:9" x14ac:dyDescent="0.25">
      <c r="A48" s="12">
        <v>44608</v>
      </c>
      <c r="B48" s="13">
        <v>1.8</v>
      </c>
      <c r="C48" s="13">
        <v>9.8000000000000007</v>
      </c>
      <c r="D48" s="13">
        <v>5.2</v>
      </c>
      <c r="E48" s="13">
        <f t="shared" si="0"/>
        <v>3.4000000000000004</v>
      </c>
      <c r="F48" s="13">
        <v>1.2</v>
      </c>
      <c r="G48" s="13">
        <v>4.2300000000000004</v>
      </c>
      <c r="H48" s="14">
        <v>933.8</v>
      </c>
      <c r="I48" s="14">
        <v>0</v>
      </c>
    </row>
    <row r="49" spans="1:9" x14ac:dyDescent="0.25">
      <c r="A49" s="15">
        <v>44609</v>
      </c>
      <c r="B49" s="16">
        <v>8.1999999999999993</v>
      </c>
      <c r="C49" s="16">
        <v>12.8</v>
      </c>
      <c r="D49" s="16">
        <v>10.8</v>
      </c>
      <c r="E49" s="16">
        <f t="shared" si="0"/>
        <v>2.6000000000000014</v>
      </c>
      <c r="F49" s="16">
        <v>1</v>
      </c>
      <c r="G49" s="16">
        <v>7.72</v>
      </c>
      <c r="H49" s="17">
        <v>933.7</v>
      </c>
      <c r="I49" s="17">
        <v>3.5</v>
      </c>
    </row>
    <row r="50" spans="1:9" x14ac:dyDescent="0.25">
      <c r="A50" s="12">
        <v>44610</v>
      </c>
      <c r="B50" s="13">
        <v>6.9</v>
      </c>
      <c r="C50" s="13">
        <v>13.6</v>
      </c>
      <c r="D50" s="13">
        <v>9.8000000000000007</v>
      </c>
      <c r="E50" s="13">
        <f t="shared" si="0"/>
        <v>2.9000000000000004</v>
      </c>
      <c r="F50" s="13">
        <v>1.1000000000000001</v>
      </c>
      <c r="G50" s="13">
        <v>3.84</v>
      </c>
      <c r="H50" s="14">
        <v>933.4</v>
      </c>
      <c r="I50" s="14">
        <v>0.8</v>
      </c>
    </row>
    <row r="51" spans="1:9" x14ac:dyDescent="0.25">
      <c r="A51" s="15">
        <v>44611</v>
      </c>
      <c r="B51" s="16">
        <v>0.9</v>
      </c>
      <c r="C51" s="16">
        <v>8.1999999999999993</v>
      </c>
      <c r="D51" s="16">
        <v>5.0999999999999996</v>
      </c>
      <c r="E51" s="16">
        <f t="shared" si="0"/>
        <v>4.1999999999999993</v>
      </c>
      <c r="F51" s="16">
        <v>0.9</v>
      </c>
      <c r="G51" s="16">
        <v>4.53</v>
      </c>
      <c r="H51" s="17">
        <v>939.8</v>
      </c>
      <c r="I51" s="17">
        <v>6.77</v>
      </c>
    </row>
    <row r="52" spans="1:9" x14ac:dyDescent="0.25">
      <c r="A52" s="12">
        <v>44612</v>
      </c>
      <c r="B52" s="13">
        <v>3</v>
      </c>
      <c r="C52" s="13">
        <v>9.8000000000000007</v>
      </c>
      <c r="D52" s="13">
        <v>7.1</v>
      </c>
      <c r="E52" s="13">
        <f t="shared" si="0"/>
        <v>4.0999999999999996</v>
      </c>
      <c r="F52" s="13">
        <v>0</v>
      </c>
      <c r="G52" s="13">
        <v>6.49</v>
      </c>
      <c r="H52" s="14">
        <v>939.4</v>
      </c>
      <c r="I52" s="14">
        <v>2.4</v>
      </c>
    </row>
    <row r="53" spans="1:9" x14ac:dyDescent="0.25">
      <c r="A53" s="15">
        <v>44613</v>
      </c>
      <c r="B53" s="16">
        <v>2.4</v>
      </c>
      <c r="C53" s="16">
        <v>9.4</v>
      </c>
      <c r="D53" s="16">
        <v>5.3</v>
      </c>
      <c r="E53" s="16">
        <f t="shared" si="0"/>
        <v>2.9</v>
      </c>
      <c r="F53" s="16">
        <v>7.9</v>
      </c>
      <c r="G53" s="16">
        <v>7.34</v>
      </c>
      <c r="H53" s="17">
        <v>932.1</v>
      </c>
      <c r="I53" s="17">
        <v>2.08</v>
      </c>
    </row>
    <row r="54" spans="1:9" x14ac:dyDescent="0.25">
      <c r="A54" s="12">
        <v>44614</v>
      </c>
      <c r="B54" s="13">
        <v>2.6</v>
      </c>
      <c r="C54" s="13">
        <v>8.1</v>
      </c>
      <c r="D54" s="13">
        <v>5.6</v>
      </c>
      <c r="E54" s="13">
        <f t="shared" si="0"/>
        <v>2.9999999999999996</v>
      </c>
      <c r="F54" s="13">
        <v>0.7</v>
      </c>
      <c r="G54" s="13">
        <v>4.71</v>
      </c>
      <c r="H54" s="14">
        <v>943</v>
      </c>
      <c r="I54" s="14">
        <v>2.25</v>
      </c>
    </row>
    <row r="55" spans="1:9" x14ac:dyDescent="0.25">
      <c r="A55" s="15">
        <v>44615</v>
      </c>
      <c r="B55" s="16">
        <v>0.7</v>
      </c>
      <c r="C55" s="16">
        <v>11</v>
      </c>
      <c r="D55" s="16">
        <v>6.6</v>
      </c>
      <c r="E55" s="16">
        <f t="shared" si="0"/>
        <v>5.8999999999999995</v>
      </c>
      <c r="F55" s="16">
        <v>0</v>
      </c>
      <c r="G55" s="16">
        <v>2.2599999999999998</v>
      </c>
      <c r="H55" s="17">
        <v>946.4</v>
      </c>
      <c r="I55" s="17">
        <v>5.42</v>
      </c>
    </row>
    <row r="56" spans="1:9" x14ac:dyDescent="0.25">
      <c r="A56" s="12">
        <v>44616</v>
      </c>
      <c r="B56" s="13">
        <v>-2.2000000000000002</v>
      </c>
      <c r="C56" s="13">
        <v>11.4</v>
      </c>
      <c r="D56" s="13">
        <v>4.8</v>
      </c>
      <c r="E56" s="13">
        <f t="shared" si="0"/>
        <v>7</v>
      </c>
      <c r="F56" s="13">
        <v>0.2</v>
      </c>
      <c r="G56" s="13">
        <v>3.26</v>
      </c>
      <c r="H56" s="14">
        <v>939.3</v>
      </c>
      <c r="I56" s="14">
        <v>6.38</v>
      </c>
    </row>
    <row r="57" spans="1:9" x14ac:dyDescent="0.25">
      <c r="A57" s="15">
        <v>44617</v>
      </c>
      <c r="B57" s="16">
        <v>0.1</v>
      </c>
      <c r="C57" s="16">
        <v>5.4</v>
      </c>
      <c r="D57" s="16">
        <v>2.5</v>
      </c>
      <c r="E57" s="16">
        <f t="shared" si="0"/>
        <v>2.4</v>
      </c>
      <c r="F57" s="16">
        <v>1.5</v>
      </c>
      <c r="G57" s="16">
        <v>2.95</v>
      </c>
      <c r="H57" s="17">
        <v>945.7</v>
      </c>
      <c r="I57" s="17">
        <v>2.58</v>
      </c>
    </row>
    <row r="58" spans="1:9" x14ac:dyDescent="0.25">
      <c r="A58" s="12">
        <v>44618</v>
      </c>
      <c r="B58" s="13">
        <v>-1.9</v>
      </c>
      <c r="C58" s="13">
        <v>5.5</v>
      </c>
      <c r="D58" s="13">
        <v>1.2</v>
      </c>
      <c r="E58" s="13">
        <f t="shared" si="0"/>
        <v>3.0999999999999996</v>
      </c>
      <c r="F58" s="13">
        <v>0</v>
      </c>
      <c r="G58" s="13">
        <v>1.74</v>
      </c>
      <c r="H58" s="14">
        <v>951</v>
      </c>
      <c r="I58" s="14">
        <v>4.5</v>
      </c>
    </row>
    <row r="59" spans="1:9" x14ac:dyDescent="0.25">
      <c r="A59" s="15">
        <v>44619</v>
      </c>
      <c r="B59" s="16">
        <v>-1.1000000000000001</v>
      </c>
      <c r="C59" s="16">
        <v>6.7</v>
      </c>
      <c r="D59" s="16">
        <v>2</v>
      </c>
      <c r="E59" s="16">
        <f t="shared" si="0"/>
        <v>3.1</v>
      </c>
      <c r="F59" s="16">
        <v>0</v>
      </c>
      <c r="G59" s="16">
        <v>3.6</v>
      </c>
      <c r="H59" s="17">
        <v>948.7</v>
      </c>
      <c r="I59" s="17">
        <v>10.3</v>
      </c>
    </row>
    <row r="60" spans="1:9" x14ac:dyDescent="0.25">
      <c r="A60" s="12">
        <v>44620</v>
      </c>
      <c r="B60" s="13">
        <v>-4.3</v>
      </c>
      <c r="C60" s="13">
        <v>8.3000000000000007</v>
      </c>
      <c r="D60" s="13">
        <v>1.1000000000000001</v>
      </c>
      <c r="E60" s="13">
        <f t="shared" si="0"/>
        <v>5.4</v>
      </c>
      <c r="F60" s="13">
        <v>0</v>
      </c>
      <c r="G60" s="13">
        <v>1.72</v>
      </c>
      <c r="H60" s="14">
        <v>949.3</v>
      </c>
      <c r="I60" s="14">
        <v>10.35</v>
      </c>
    </row>
    <row r="61" spans="1:9" x14ac:dyDescent="0.25">
      <c r="A61" s="15">
        <v>44621</v>
      </c>
      <c r="B61" s="16">
        <v>-4.8</v>
      </c>
      <c r="C61" s="16">
        <v>7.9</v>
      </c>
      <c r="D61" s="16">
        <v>0.3</v>
      </c>
      <c r="E61" s="16">
        <f t="shared" si="0"/>
        <v>5.0999999999999996</v>
      </c>
      <c r="F61" s="16">
        <v>0</v>
      </c>
      <c r="G61" s="16">
        <v>1.46</v>
      </c>
      <c r="H61" s="17">
        <v>947.2</v>
      </c>
      <c r="I61" s="17">
        <v>9.9</v>
      </c>
    </row>
    <row r="62" spans="1:9" x14ac:dyDescent="0.25">
      <c r="A62" s="12">
        <v>44622</v>
      </c>
      <c r="B62" s="13">
        <v>-5.9</v>
      </c>
      <c r="C62" s="13">
        <v>6.4</v>
      </c>
      <c r="D62" s="13">
        <v>0.1</v>
      </c>
      <c r="E62" s="13">
        <f t="shared" si="0"/>
        <v>6</v>
      </c>
      <c r="F62" s="13">
        <v>0</v>
      </c>
      <c r="G62" s="13">
        <v>0.96</v>
      </c>
      <c r="H62" s="14">
        <v>942.5</v>
      </c>
      <c r="I62" s="14">
        <v>1.17</v>
      </c>
    </row>
    <row r="63" spans="1:9" x14ac:dyDescent="0.25">
      <c r="A63" s="15">
        <v>44623</v>
      </c>
      <c r="B63" s="16">
        <v>-4.3</v>
      </c>
      <c r="C63" s="16">
        <v>11.9</v>
      </c>
      <c r="D63" s="16">
        <v>3</v>
      </c>
      <c r="E63" s="16">
        <f t="shared" si="0"/>
        <v>7.3</v>
      </c>
      <c r="F63" s="16">
        <v>0</v>
      </c>
      <c r="G63" s="16">
        <v>1.36</v>
      </c>
      <c r="H63" s="17">
        <v>937.6</v>
      </c>
      <c r="I63" s="17">
        <v>10.35</v>
      </c>
    </row>
    <row r="64" spans="1:9" x14ac:dyDescent="0.25">
      <c r="A64" s="12">
        <v>44624</v>
      </c>
      <c r="B64" s="13">
        <v>-3.4</v>
      </c>
      <c r="C64" s="13">
        <v>7.9</v>
      </c>
      <c r="D64" s="13">
        <v>1.6</v>
      </c>
      <c r="E64" s="13">
        <f t="shared" si="0"/>
        <v>5</v>
      </c>
      <c r="F64" s="13">
        <v>0</v>
      </c>
      <c r="G64" s="13">
        <v>2.64</v>
      </c>
      <c r="H64" s="14">
        <v>938</v>
      </c>
      <c r="I64" s="14">
        <v>10.52</v>
      </c>
    </row>
    <row r="65" spans="1:9" x14ac:dyDescent="0.25">
      <c r="A65" s="15">
        <v>44625</v>
      </c>
      <c r="B65" s="16">
        <v>-4</v>
      </c>
      <c r="C65" s="16">
        <v>6.6</v>
      </c>
      <c r="D65" s="16">
        <v>0.5</v>
      </c>
      <c r="E65" s="16">
        <f t="shared" si="0"/>
        <v>4.5</v>
      </c>
      <c r="F65" s="16">
        <v>0</v>
      </c>
      <c r="G65" s="16">
        <v>2.63</v>
      </c>
      <c r="H65" s="17">
        <v>938.4</v>
      </c>
      <c r="I65" s="17">
        <v>10.57</v>
      </c>
    </row>
    <row r="66" spans="1:9" x14ac:dyDescent="0.25">
      <c r="A66" s="12">
        <v>44626</v>
      </c>
      <c r="B66" s="13">
        <v>-4</v>
      </c>
      <c r="C66" s="13">
        <v>4.9000000000000004</v>
      </c>
      <c r="D66" s="13">
        <v>-0.1</v>
      </c>
      <c r="E66" s="13">
        <f t="shared" ref="E66:E129" si="1">D66-B66</f>
        <v>3.9</v>
      </c>
      <c r="F66" s="13">
        <v>0</v>
      </c>
      <c r="G66" s="13">
        <v>2.71</v>
      </c>
      <c r="H66" s="14">
        <v>939.3</v>
      </c>
      <c r="I66" s="14">
        <v>8.48</v>
      </c>
    </row>
    <row r="67" spans="1:9" x14ac:dyDescent="0.25">
      <c r="A67" s="15">
        <v>44627</v>
      </c>
      <c r="B67" s="16">
        <v>-3.7</v>
      </c>
      <c r="C67" s="16">
        <v>4.2</v>
      </c>
      <c r="D67" s="16">
        <v>-0.3</v>
      </c>
      <c r="E67" s="16">
        <f t="shared" si="1"/>
        <v>3.4000000000000004</v>
      </c>
      <c r="F67" s="16">
        <v>0</v>
      </c>
      <c r="G67" s="16">
        <v>3.32</v>
      </c>
      <c r="H67" s="17">
        <v>941</v>
      </c>
      <c r="I67" s="17">
        <v>10.45</v>
      </c>
    </row>
    <row r="68" spans="1:9" x14ac:dyDescent="0.25">
      <c r="A68" s="12">
        <v>44628</v>
      </c>
      <c r="B68" s="13">
        <v>-5.7</v>
      </c>
      <c r="C68" s="13">
        <v>8.5</v>
      </c>
      <c r="D68" s="13">
        <v>0.1</v>
      </c>
      <c r="E68" s="13">
        <f t="shared" si="1"/>
        <v>5.8</v>
      </c>
      <c r="F68" s="13">
        <v>0</v>
      </c>
      <c r="G68" s="13">
        <v>2.1800000000000002</v>
      </c>
      <c r="H68" s="14">
        <v>940.9</v>
      </c>
      <c r="I68" s="14">
        <v>10.6</v>
      </c>
    </row>
    <row r="69" spans="1:9" x14ac:dyDescent="0.25">
      <c r="A69" s="15">
        <v>44629</v>
      </c>
      <c r="B69" s="16">
        <v>-6.9</v>
      </c>
      <c r="C69" s="16">
        <v>12.3</v>
      </c>
      <c r="D69" s="16">
        <v>1.6</v>
      </c>
      <c r="E69" s="16">
        <f t="shared" si="1"/>
        <v>8.5</v>
      </c>
      <c r="F69" s="16">
        <v>0</v>
      </c>
      <c r="G69" s="16">
        <v>1.27</v>
      </c>
      <c r="H69" s="17">
        <v>943.8</v>
      </c>
      <c r="I69" s="17">
        <v>10.82</v>
      </c>
    </row>
    <row r="70" spans="1:9" x14ac:dyDescent="0.25">
      <c r="A70" s="12">
        <v>44630</v>
      </c>
      <c r="B70" s="13">
        <v>-5.4</v>
      </c>
      <c r="C70" s="13">
        <v>14.6</v>
      </c>
      <c r="D70" s="13">
        <v>4</v>
      </c>
      <c r="E70" s="13">
        <f t="shared" si="1"/>
        <v>9.4</v>
      </c>
      <c r="F70" s="13">
        <v>0</v>
      </c>
      <c r="G70" s="13">
        <v>1.95</v>
      </c>
      <c r="H70" s="14">
        <v>943.6</v>
      </c>
      <c r="I70" s="14">
        <v>10.92</v>
      </c>
    </row>
    <row r="71" spans="1:9" x14ac:dyDescent="0.25">
      <c r="A71" s="15">
        <v>44631</v>
      </c>
      <c r="B71" s="16">
        <v>-4.3</v>
      </c>
      <c r="C71" s="16">
        <v>14.4</v>
      </c>
      <c r="D71" s="16">
        <v>4.0999999999999996</v>
      </c>
      <c r="E71" s="16">
        <f t="shared" si="1"/>
        <v>8.3999999999999986</v>
      </c>
      <c r="F71" s="16">
        <v>0</v>
      </c>
      <c r="G71" s="16">
        <v>1.9</v>
      </c>
      <c r="H71" s="17">
        <v>939.3</v>
      </c>
      <c r="I71" s="17">
        <v>9.42</v>
      </c>
    </row>
    <row r="72" spans="1:9" x14ac:dyDescent="0.25">
      <c r="A72" s="12">
        <v>44632</v>
      </c>
      <c r="B72" s="13">
        <v>-2.1</v>
      </c>
      <c r="C72" s="13">
        <v>14.2</v>
      </c>
      <c r="D72" s="13">
        <v>5.0999999999999996</v>
      </c>
      <c r="E72" s="13">
        <f t="shared" si="1"/>
        <v>7.1999999999999993</v>
      </c>
      <c r="F72" s="13">
        <v>0</v>
      </c>
      <c r="G72" s="13">
        <v>2.04</v>
      </c>
      <c r="H72" s="14">
        <v>939.5</v>
      </c>
      <c r="I72" s="14">
        <v>9.83</v>
      </c>
    </row>
    <row r="73" spans="1:9" x14ac:dyDescent="0.25">
      <c r="A73" s="15">
        <v>44633</v>
      </c>
      <c r="B73" s="16">
        <v>-3.4</v>
      </c>
      <c r="C73" s="16">
        <v>17</v>
      </c>
      <c r="D73" s="16">
        <v>6.4</v>
      </c>
      <c r="E73" s="16">
        <f t="shared" si="1"/>
        <v>9.8000000000000007</v>
      </c>
      <c r="F73" s="16">
        <v>0</v>
      </c>
      <c r="G73" s="16">
        <v>1.44</v>
      </c>
      <c r="H73" s="17">
        <v>937.4</v>
      </c>
      <c r="I73" s="17">
        <v>10.9</v>
      </c>
    </row>
    <row r="74" spans="1:9" x14ac:dyDescent="0.25">
      <c r="A74" s="12">
        <v>44634</v>
      </c>
      <c r="B74" s="13">
        <v>4.2</v>
      </c>
      <c r="C74" s="13">
        <v>14.4</v>
      </c>
      <c r="D74" s="13">
        <v>9.1</v>
      </c>
      <c r="E74" s="13">
        <f t="shared" si="1"/>
        <v>4.8999999999999995</v>
      </c>
      <c r="F74" s="13">
        <v>0</v>
      </c>
      <c r="G74" s="13">
        <v>2.95</v>
      </c>
      <c r="H74" s="14">
        <v>947.2</v>
      </c>
      <c r="I74" s="14">
        <v>9.83</v>
      </c>
    </row>
    <row r="75" spans="1:9" x14ac:dyDescent="0.25">
      <c r="A75" s="15">
        <v>44635</v>
      </c>
      <c r="B75" s="16">
        <v>3.5</v>
      </c>
      <c r="C75" s="16">
        <v>7.8</v>
      </c>
      <c r="D75" s="16">
        <v>6</v>
      </c>
      <c r="E75" s="16">
        <f t="shared" si="1"/>
        <v>2.5</v>
      </c>
      <c r="F75" s="16">
        <v>0.7</v>
      </c>
      <c r="G75" s="16">
        <v>1.68</v>
      </c>
      <c r="H75" s="17">
        <v>946</v>
      </c>
      <c r="I75" s="17">
        <v>0</v>
      </c>
    </row>
    <row r="76" spans="1:9" x14ac:dyDescent="0.25">
      <c r="A76" s="12">
        <v>44636</v>
      </c>
      <c r="B76" s="13">
        <v>2.4</v>
      </c>
      <c r="C76" s="13">
        <v>13.7</v>
      </c>
      <c r="D76" s="13">
        <v>7.7</v>
      </c>
      <c r="E76" s="13">
        <f t="shared" si="1"/>
        <v>5.3000000000000007</v>
      </c>
      <c r="F76" s="13">
        <v>0</v>
      </c>
      <c r="G76" s="13">
        <v>2.2999999999999998</v>
      </c>
      <c r="H76" s="14">
        <v>944.4</v>
      </c>
      <c r="I76" s="14">
        <v>2.62</v>
      </c>
    </row>
    <row r="77" spans="1:9" x14ac:dyDescent="0.25">
      <c r="A77" s="15">
        <v>44637</v>
      </c>
      <c r="B77" s="16">
        <v>3.6</v>
      </c>
      <c r="C77" s="16">
        <v>11.9</v>
      </c>
      <c r="D77" s="16">
        <v>7.1</v>
      </c>
      <c r="E77" s="16">
        <f t="shared" si="1"/>
        <v>3.4999999999999996</v>
      </c>
      <c r="F77" s="16">
        <v>0.6</v>
      </c>
      <c r="G77" s="16">
        <v>2.16</v>
      </c>
      <c r="H77" s="17">
        <v>946.8</v>
      </c>
      <c r="I77" s="17">
        <v>0</v>
      </c>
    </row>
    <row r="78" spans="1:9" x14ac:dyDescent="0.25">
      <c r="A78" s="12">
        <v>44638</v>
      </c>
      <c r="B78" s="13">
        <v>5.8</v>
      </c>
      <c r="C78" s="13">
        <v>11.8</v>
      </c>
      <c r="D78" s="13">
        <v>8.1999999999999993</v>
      </c>
      <c r="E78" s="13">
        <f t="shared" si="1"/>
        <v>2.3999999999999995</v>
      </c>
      <c r="F78" s="13">
        <v>3.3</v>
      </c>
      <c r="G78" s="13">
        <v>3.73</v>
      </c>
      <c r="H78" s="14">
        <v>954.1</v>
      </c>
      <c r="I78" s="14">
        <v>1.4</v>
      </c>
    </row>
    <row r="79" spans="1:9" x14ac:dyDescent="0.25">
      <c r="A79" s="15">
        <v>44639</v>
      </c>
      <c r="B79" s="16">
        <v>2.7</v>
      </c>
      <c r="C79" s="16">
        <v>11.1</v>
      </c>
      <c r="D79" s="16">
        <v>6.7</v>
      </c>
      <c r="E79" s="16">
        <f t="shared" si="1"/>
        <v>4</v>
      </c>
      <c r="F79" s="16">
        <v>0</v>
      </c>
      <c r="G79" s="16">
        <v>4.13</v>
      </c>
      <c r="H79" s="17">
        <v>951.8</v>
      </c>
      <c r="I79" s="17">
        <v>10.38</v>
      </c>
    </row>
    <row r="80" spans="1:9" x14ac:dyDescent="0.25">
      <c r="A80" s="12">
        <v>44640</v>
      </c>
      <c r="B80" s="13">
        <v>-1.4</v>
      </c>
      <c r="C80" s="13">
        <v>16.100000000000001</v>
      </c>
      <c r="D80" s="13">
        <v>7.2</v>
      </c>
      <c r="E80" s="13">
        <f t="shared" si="1"/>
        <v>8.6</v>
      </c>
      <c r="F80" s="13">
        <v>0</v>
      </c>
      <c r="G80" s="13">
        <v>1.78</v>
      </c>
      <c r="H80" s="14">
        <v>949.3</v>
      </c>
      <c r="I80" s="14">
        <v>11</v>
      </c>
    </row>
    <row r="81" spans="1:9" x14ac:dyDescent="0.25">
      <c r="A81" s="15">
        <v>44641</v>
      </c>
      <c r="B81" s="16">
        <v>-1.7</v>
      </c>
      <c r="C81" s="16">
        <v>16.100000000000001</v>
      </c>
      <c r="D81" s="16">
        <v>6.5</v>
      </c>
      <c r="E81" s="16">
        <f t="shared" si="1"/>
        <v>8.1999999999999993</v>
      </c>
      <c r="F81" s="16">
        <v>0</v>
      </c>
      <c r="G81" s="16">
        <v>1.78</v>
      </c>
      <c r="H81" s="17">
        <v>951.5</v>
      </c>
      <c r="I81" s="17">
        <v>10.02</v>
      </c>
    </row>
    <row r="82" spans="1:9" x14ac:dyDescent="0.25">
      <c r="A82" s="12">
        <v>44642</v>
      </c>
      <c r="B82" s="13">
        <v>-2.5</v>
      </c>
      <c r="C82" s="13">
        <v>16.899999999999999</v>
      </c>
      <c r="D82" s="13">
        <v>6.6</v>
      </c>
      <c r="E82" s="13">
        <f t="shared" si="1"/>
        <v>9.1</v>
      </c>
      <c r="F82" s="13">
        <v>0</v>
      </c>
      <c r="G82" s="13">
        <v>1.38</v>
      </c>
      <c r="H82" s="14">
        <v>950.8</v>
      </c>
      <c r="I82" s="14">
        <v>11.45</v>
      </c>
    </row>
    <row r="83" spans="1:9" x14ac:dyDescent="0.25">
      <c r="A83" s="15">
        <v>44643</v>
      </c>
      <c r="B83" s="16">
        <v>-2.5</v>
      </c>
      <c r="C83" s="16">
        <v>18.7</v>
      </c>
      <c r="D83" s="16">
        <v>7.4</v>
      </c>
      <c r="E83" s="16">
        <f t="shared" si="1"/>
        <v>9.9</v>
      </c>
      <c r="F83" s="16">
        <v>0</v>
      </c>
      <c r="G83" s="16">
        <v>1.4</v>
      </c>
      <c r="H83" s="17">
        <v>949.9</v>
      </c>
      <c r="I83" s="17">
        <v>11.62</v>
      </c>
    </row>
    <row r="84" spans="1:9" x14ac:dyDescent="0.25">
      <c r="A84" s="12">
        <v>44644</v>
      </c>
      <c r="B84" s="13">
        <v>-1.5</v>
      </c>
      <c r="C84" s="13">
        <v>19.399999999999999</v>
      </c>
      <c r="D84" s="13">
        <v>8.4</v>
      </c>
      <c r="E84" s="13">
        <f t="shared" si="1"/>
        <v>9.9</v>
      </c>
      <c r="F84" s="13">
        <v>0</v>
      </c>
      <c r="G84" s="13">
        <v>1.5</v>
      </c>
      <c r="H84" s="14">
        <v>947.9</v>
      </c>
      <c r="I84" s="14">
        <v>11.52</v>
      </c>
    </row>
    <row r="85" spans="1:9" x14ac:dyDescent="0.25">
      <c r="A85" s="15">
        <v>44645</v>
      </c>
      <c r="B85" s="16">
        <v>-1.1000000000000001</v>
      </c>
      <c r="C85" s="16">
        <v>18.8</v>
      </c>
      <c r="D85" s="16">
        <v>8.9</v>
      </c>
      <c r="E85" s="16">
        <f t="shared" si="1"/>
        <v>10</v>
      </c>
      <c r="F85" s="16">
        <v>0</v>
      </c>
      <c r="G85" s="16">
        <v>1.85</v>
      </c>
      <c r="H85" s="17">
        <v>946.8</v>
      </c>
      <c r="I85" s="17">
        <v>11.45</v>
      </c>
    </row>
    <row r="86" spans="1:9" x14ac:dyDescent="0.25">
      <c r="A86" s="12">
        <v>44646</v>
      </c>
      <c r="B86" s="13">
        <v>2.8</v>
      </c>
      <c r="C86" s="13">
        <v>18.8</v>
      </c>
      <c r="D86" s="13">
        <v>10.5</v>
      </c>
      <c r="E86" s="13">
        <f t="shared" si="1"/>
        <v>7.7</v>
      </c>
      <c r="F86" s="13">
        <v>0</v>
      </c>
      <c r="G86" s="13">
        <v>2.65</v>
      </c>
      <c r="H86" s="14">
        <v>947.5</v>
      </c>
      <c r="I86" s="14">
        <v>11.42</v>
      </c>
    </row>
    <row r="87" spans="1:9" x14ac:dyDescent="0.25">
      <c r="A87" s="15">
        <v>44647</v>
      </c>
      <c r="B87" s="16">
        <v>1.1000000000000001</v>
      </c>
      <c r="C87" s="16">
        <v>19.600000000000001</v>
      </c>
      <c r="D87" s="16">
        <v>10.4</v>
      </c>
      <c r="E87" s="16">
        <f t="shared" si="1"/>
        <v>9.3000000000000007</v>
      </c>
      <c r="F87" s="16">
        <v>0</v>
      </c>
      <c r="G87" s="16">
        <v>1.84</v>
      </c>
      <c r="H87" s="17">
        <v>948.1</v>
      </c>
      <c r="I87" s="17">
        <v>11.7</v>
      </c>
    </row>
    <row r="88" spans="1:9" x14ac:dyDescent="0.25">
      <c r="A88" s="12">
        <v>44648</v>
      </c>
      <c r="B88" s="13">
        <v>-0.6</v>
      </c>
      <c r="C88" s="13">
        <v>19.3</v>
      </c>
      <c r="D88" s="13">
        <v>9.3000000000000007</v>
      </c>
      <c r="E88" s="13">
        <f t="shared" si="1"/>
        <v>9.9</v>
      </c>
      <c r="F88" s="13">
        <v>0</v>
      </c>
      <c r="G88" s="13">
        <v>2.0299999999999998</v>
      </c>
      <c r="H88" s="14">
        <v>943.9</v>
      </c>
      <c r="I88" s="14">
        <v>11.4</v>
      </c>
    </row>
    <row r="89" spans="1:9" x14ac:dyDescent="0.25">
      <c r="A89" s="15">
        <v>44649</v>
      </c>
      <c r="B89" s="16">
        <v>1.2</v>
      </c>
      <c r="C89" s="16">
        <v>17.2</v>
      </c>
      <c r="D89" s="16">
        <v>10.1</v>
      </c>
      <c r="E89" s="16">
        <f t="shared" si="1"/>
        <v>8.9</v>
      </c>
      <c r="F89" s="16">
        <v>0</v>
      </c>
      <c r="G89" s="16">
        <v>2.08</v>
      </c>
      <c r="H89" s="17">
        <v>933.1</v>
      </c>
      <c r="I89" s="17">
        <v>3.07</v>
      </c>
    </row>
    <row r="90" spans="1:9" x14ac:dyDescent="0.25">
      <c r="A90" s="12">
        <v>44650</v>
      </c>
      <c r="B90" s="13">
        <v>6.8</v>
      </c>
      <c r="C90" s="13">
        <v>11.7</v>
      </c>
      <c r="D90" s="13">
        <v>9.1</v>
      </c>
      <c r="E90" s="13">
        <f t="shared" si="1"/>
        <v>2.2999999999999998</v>
      </c>
      <c r="F90" s="13">
        <v>3.5</v>
      </c>
      <c r="G90" s="13">
        <v>1.89</v>
      </c>
      <c r="H90" s="14">
        <v>924.3</v>
      </c>
      <c r="I90" s="14">
        <v>7.0000000000000007E-2</v>
      </c>
    </row>
    <row r="91" spans="1:9" x14ac:dyDescent="0.25">
      <c r="A91" s="15">
        <v>44651</v>
      </c>
      <c r="B91" s="16">
        <v>4.8</v>
      </c>
      <c r="C91" s="16">
        <v>11.2</v>
      </c>
      <c r="D91" s="16">
        <v>7.6</v>
      </c>
      <c r="E91" s="16">
        <f t="shared" si="1"/>
        <v>2.8</v>
      </c>
      <c r="F91" s="16">
        <v>15</v>
      </c>
      <c r="G91" s="16">
        <v>1.2</v>
      </c>
      <c r="H91" s="17">
        <v>917.7</v>
      </c>
      <c r="I91" s="17">
        <v>1.1200000000000001</v>
      </c>
    </row>
    <row r="92" spans="1:9" x14ac:dyDescent="0.25">
      <c r="A92" s="12">
        <v>44652</v>
      </c>
      <c r="B92" s="13">
        <v>0.9</v>
      </c>
      <c r="C92" s="13">
        <v>4.5</v>
      </c>
      <c r="D92" s="13">
        <v>2.8</v>
      </c>
      <c r="E92" s="13">
        <f t="shared" si="1"/>
        <v>1.9</v>
      </c>
      <c r="F92" s="13">
        <v>16.399999999999999</v>
      </c>
      <c r="G92" s="13">
        <v>1.75</v>
      </c>
      <c r="H92" s="14">
        <v>920.4</v>
      </c>
      <c r="I92" s="14">
        <v>0</v>
      </c>
    </row>
    <row r="93" spans="1:9" x14ac:dyDescent="0.25">
      <c r="A93" s="15">
        <v>44653</v>
      </c>
      <c r="B93" s="16">
        <v>-1.3</v>
      </c>
      <c r="C93" s="16">
        <v>1.1000000000000001</v>
      </c>
      <c r="D93" s="16">
        <v>-0.1</v>
      </c>
      <c r="E93" s="16">
        <f t="shared" si="1"/>
        <v>1.2</v>
      </c>
      <c r="F93" s="16">
        <v>3.3</v>
      </c>
      <c r="G93" s="16">
        <v>2.91</v>
      </c>
      <c r="H93" s="17">
        <v>928.8</v>
      </c>
      <c r="I93" s="17">
        <v>0</v>
      </c>
    </row>
    <row r="94" spans="1:9" x14ac:dyDescent="0.25">
      <c r="A94" s="12">
        <v>44654</v>
      </c>
      <c r="B94" s="13">
        <v>-1.2</v>
      </c>
      <c r="C94" s="13">
        <v>2.9</v>
      </c>
      <c r="D94" s="13">
        <v>0.7</v>
      </c>
      <c r="E94" s="13">
        <f t="shared" si="1"/>
        <v>1.9</v>
      </c>
      <c r="F94" s="13">
        <v>0.1</v>
      </c>
      <c r="G94" s="13">
        <v>2.2400000000000002</v>
      </c>
      <c r="H94" s="14">
        <v>938.9</v>
      </c>
      <c r="I94" s="14">
        <v>2.1</v>
      </c>
    </row>
    <row r="95" spans="1:9" x14ac:dyDescent="0.25">
      <c r="A95" s="15">
        <v>44655</v>
      </c>
      <c r="B95" s="16">
        <v>-4.2</v>
      </c>
      <c r="C95" s="16">
        <v>7</v>
      </c>
      <c r="D95" s="16">
        <v>2.4</v>
      </c>
      <c r="E95" s="16">
        <f t="shared" si="1"/>
        <v>6.6</v>
      </c>
      <c r="F95" s="16">
        <v>0</v>
      </c>
      <c r="G95" s="16">
        <v>3.75</v>
      </c>
      <c r="H95" s="17">
        <v>937.8</v>
      </c>
      <c r="I95" s="17">
        <v>7.92</v>
      </c>
    </row>
    <row r="96" spans="1:9" x14ac:dyDescent="0.25">
      <c r="A96" s="12">
        <v>44656</v>
      </c>
      <c r="B96" s="13">
        <v>2.7</v>
      </c>
      <c r="C96" s="13">
        <v>10.3</v>
      </c>
      <c r="D96" s="13">
        <v>6.9</v>
      </c>
      <c r="E96" s="13">
        <f t="shared" si="1"/>
        <v>4.2</v>
      </c>
      <c r="F96" s="13">
        <v>0.1</v>
      </c>
      <c r="G96" s="13">
        <v>5.0999999999999996</v>
      </c>
      <c r="H96" s="14">
        <v>934.4</v>
      </c>
      <c r="I96" s="14">
        <v>0.33</v>
      </c>
    </row>
    <row r="97" spans="1:9" x14ac:dyDescent="0.25">
      <c r="A97" s="15">
        <v>44657</v>
      </c>
      <c r="B97" s="16">
        <v>7.9</v>
      </c>
      <c r="C97" s="16">
        <v>16</v>
      </c>
      <c r="D97" s="16">
        <v>11.5</v>
      </c>
      <c r="E97" s="16">
        <f t="shared" si="1"/>
        <v>3.5999999999999996</v>
      </c>
      <c r="F97" s="16">
        <v>0</v>
      </c>
      <c r="G97" s="16">
        <v>3.75</v>
      </c>
      <c r="H97" s="17">
        <v>929.6</v>
      </c>
      <c r="I97" s="17">
        <v>7.37</v>
      </c>
    </row>
    <row r="98" spans="1:9" x14ac:dyDescent="0.25">
      <c r="A98" s="12">
        <v>44658</v>
      </c>
      <c r="B98" s="13">
        <v>8.1</v>
      </c>
      <c r="C98" s="13">
        <v>13.3</v>
      </c>
      <c r="D98" s="13">
        <v>10.7</v>
      </c>
      <c r="E98" s="13">
        <f t="shared" si="1"/>
        <v>2.5999999999999996</v>
      </c>
      <c r="F98" s="13">
        <v>5.7</v>
      </c>
      <c r="G98" s="13">
        <v>7.75</v>
      </c>
      <c r="H98" s="14">
        <v>923.7</v>
      </c>
      <c r="I98" s="14">
        <v>2.33</v>
      </c>
    </row>
    <row r="99" spans="1:9" x14ac:dyDescent="0.25">
      <c r="A99" s="15">
        <v>44659</v>
      </c>
      <c r="B99" s="16">
        <v>7.4</v>
      </c>
      <c r="C99" s="16">
        <v>14.7</v>
      </c>
      <c r="D99" s="16">
        <v>10.3</v>
      </c>
      <c r="E99" s="16">
        <f t="shared" si="1"/>
        <v>2.9000000000000004</v>
      </c>
      <c r="F99" s="16">
        <v>8.6999999999999993</v>
      </c>
      <c r="G99" s="16">
        <v>6.33</v>
      </c>
      <c r="H99" s="17">
        <v>923</v>
      </c>
      <c r="I99" s="17">
        <v>1.23</v>
      </c>
    </row>
    <row r="100" spans="1:9" x14ac:dyDescent="0.25">
      <c r="A100" s="12">
        <v>44660</v>
      </c>
      <c r="B100" s="13">
        <v>1.5</v>
      </c>
      <c r="C100" s="13">
        <v>9.8000000000000007</v>
      </c>
      <c r="D100" s="13">
        <v>4.7</v>
      </c>
      <c r="E100" s="13">
        <f t="shared" si="1"/>
        <v>3.2</v>
      </c>
      <c r="F100" s="13">
        <v>7.5</v>
      </c>
      <c r="G100" s="13">
        <v>3.13</v>
      </c>
      <c r="H100" s="14">
        <v>932.9</v>
      </c>
      <c r="I100" s="14">
        <v>5.28</v>
      </c>
    </row>
    <row r="101" spans="1:9" x14ac:dyDescent="0.25">
      <c r="A101" s="15">
        <v>44661</v>
      </c>
      <c r="B101" s="16">
        <v>-0.7</v>
      </c>
      <c r="C101" s="16">
        <v>10.1</v>
      </c>
      <c r="D101" s="16">
        <v>4.7</v>
      </c>
      <c r="E101" s="16">
        <f t="shared" si="1"/>
        <v>5.4</v>
      </c>
      <c r="F101" s="16">
        <v>0.1</v>
      </c>
      <c r="G101" s="16">
        <v>2.17</v>
      </c>
      <c r="H101" s="17">
        <v>941.4</v>
      </c>
      <c r="I101" s="17">
        <v>5.58</v>
      </c>
    </row>
    <row r="102" spans="1:9" x14ac:dyDescent="0.25">
      <c r="A102" s="12">
        <v>44662</v>
      </c>
      <c r="B102" s="13">
        <v>-2</v>
      </c>
      <c r="C102" s="13">
        <v>17</v>
      </c>
      <c r="D102" s="13">
        <v>7.4</v>
      </c>
      <c r="E102" s="13">
        <f t="shared" si="1"/>
        <v>9.4</v>
      </c>
      <c r="F102" s="13">
        <v>0</v>
      </c>
      <c r="G102" s="13">
        <v>1.35</v>
      </c>
      <c r="H102" s="14">
        <v>938.3</v>
      </c>
      <c r="I102" s="14">
        <v>11.57</v>
      </c>
    </row>
    <row r="103" spans="1:9" x14ac:dyDescent="0.25">
      <c r="A103" s="15">
        <v>44663</v>
      </c>
      <c r="B103" s="16">
        <v>0.7</v>
      </c>
      <c r="C103" s="16">
        <v>22.4</v>
      </c>
      <c r="D103" s="16">
        <v>12</v>
      </c>
      <c r="E103" s="16">
        <f t="shared" si="1"/>
        <v>11.3</v>
      </c>
      <c r="F103" s="16">
        <v>0</v>
      </c>
      <c r="G103" s="16">
        <v>1.41</v>
      </c>
      <c r="H103" s="17">
        <v>935.9</v>
      </c>
      <c r="I103" s="17">
        <v>10.58</v>
      </c>
    </row>
    <row r="104" spans="1:9" x14ac:dyDescent="0.25">
      <c r="A104" s="12">
        <v>44664</v>
      </c>
      <c r="B104" s="13">
        <v>5.8</v>
      </c>
      <c r="C104" s="13">
        <v>24</v>
      </c>
      <c r="D104" s="13">
        <v>14.6</v>
      </c>
      <c r="E104" s="13">
        <f t="shared" si="1"/>
        <v>8.8000000000000007</v>
      </c>
      <c r="F104" s="13">
        <v>0</v>
      </c>
      <c r="G104" s="13">
        <v>1.59</v>
      </c>
      <c r="H104" s="14">
        <v>937.4</v>
      </c>
      <c r="I104" s="14">
        <v>12.12</v>
      </c>
    </row>
    <row r="105" spans="1:9" x14ac:dyDescent="0.25">
      <c r="A105" s="15">
        <v>44665</v>
      </c>
      <c r="B105" s="16">
        <v>5.0999999999999996</v>
      </c>
      <c r="C105" s="16">
        <v>23.1</v>
      </c>
      <c r="D105" s="16">
        <v>14.7</v>
      </c>
      <c r="E105" s="16">
        <f t="shared" si="1"/>
        <v>9.6</v>
      </c>
      <c r="F105" s="16">
        <v>0</v>
      </c>
      <c r="G105" s="16">
        <v>1.58</v>
      </c>
      <c r="H105" s="17">
        <v>940.9</v>
      </c>
      <c r="I105" s="17">
        <v>10.75</v>
      </c>
    </row>
    <row r="106" spans="1:9" x14ac:dyDescent="0.25">
      <c r="A106" s="12">
        <v>44666</v>
      </c>
      <c r="B106" s="13">
        <v>8.6</v>
      </c>
      <c r="C106" s="13">
        <v>19.3</v>
      </c>
      <c r="D106" s="13">
        <v>14.2</v>
      </c>
      <c r="E106" s="13">
        <f t="shared" si="1"/>
        <v>5.6</v>
      </c>
      <c r="F106" s="13">
        <v>4.2</v>
      </c>
      <c r="G106" s="13">
        <v>1.8</v>
      </c>
      <c r="H106" s="14">
        <v>944.9</v>
      </c>
      <c r="I106" s="14">
        <v>6.67</v>
      </c>
    </row>
    <row r="107" spans="1:9" x14ac:dyDescent="0.25">
      <c r="A107" s="15">
        <v>44667</v>
      </c>
      <c r="B107" s="16">
        <v>4.8</v>
      </c>
      <c r="C107" s="16">
        <v>12</v>
      </c>
      <c r="D107" s="16">
        <v>9.1</v>
      </c>
      <c r="E107" s="16">
        <f t="shared" si="1"/>
        <v>4.3</v>
      </c>
      <c r="F107" s="16">
        <v>0</v>
      </c>
      <c r="G107" s="16">
        <v>3.1</v>
      </c>
      <c r="H107" s="17">
        <v>947.6</v>
      </c>
      <c r="I107" s="17">
        <v>5.63</v>
      </c>
    </row>
    <row r="108" spans="1:9" x14ac:dyDescent="0.25">
      <c r="A108" s="12">
        <v>44668</v>
      </c>
      <c r="B108" s="13">
        <v>2</v>
      </c>
      <c r="C108" s="13">
        <v>13.9</v>
      </c>
      <c r="D108" s="13">
        <v>7.8</v>
      </c>
      <c r="E108" s="13">
        <f t="shared" si="1"/>
        <v>5.8</v>
      </c>
      <c r="F108" s="13">
        <v>0</v>
      </c>
      <c r="G108" s="13">
        <v>3.84</v>
      </c>
      <c r="H108" s="14">
        <v>944.7</v>
      </c>
      <c r="I108" s="14">
        <v>12.9</v>
      </c>
    </row>
    <row r="109" spans="1:9" x14ac:dyDescent="0.25">
      <c r="A109" s="15">
        <v>44669</v>
      </c>
      <c r="B109" s="16">
        <v>1.1000000000000001</v>
      </c>
      <c r="C109" s="16">
        <v>16.2</v>
      </c>
      <c r="D109" s="16">
        <v>8.8000000000000007</v>
      </c>
      <c r="E109" s="16">
        <f t="shared" si="1"/>
        <v>7.7000000000000011</v>
      </c>
      <c r="F109" s="16">
        <v>0</v>
      </c>
      <c r="G109" s="16">
        <v>2.2400000000000002</v>
      </c>
      <c r="H109" s="17">
        <v>938.1</v>
      </c>
      <c r="I109" s="17">
        <v>12.92</v>
      </c>
    </row>
    <row r="110" spans="1:9" x14ac:dyDescent="0.25">
      <c r="A110" s="12">
        <v>44670</v>
      </c>
      <c r="B110" s="13">
        <v>-0.6</v>
      </c>
      <c r="C110" s="13">
        <v>17.5</v>
      </c>
      <c r="D110" s="13">
        <v>9.1999999999999993</v>
      </c>
      <c r="E110" s="13">
        <f t="shared" si="1"/>
        <v>9.7999999999999989</v>
      </c>
      <c r="F110" s="13">
        <v>0</v>
      </c>
      <c r="G110" s="13">
        <v>1.59</v>
      </c>
      <c r="H110" s="14">
        <v>934</v>
      </c>
      <c r="I110" s="14">
        <v>10.220000000000001</v>
      </c>
    </row>
    <row r="111" spans="1:9" x14ac:dyDescent="0.25">
      <c r="A111" s="15">
        <v>44671</v>
      </c>
      <c r="B111" s="16">
        <v>2.6</v>
      </c>
      <c r="C111" s="16">
        <v>14.7</v>
      </c>
      <c r="D111" s="16">
        <v>8.6999999999999993</v>
      </c>
      <c r="E111" s="16">
        <f t="shared" si="1"/>
        <v>6.1</v>
      </c>
      <c r="F111" s="16">
        <v>0</v>
      </c>
      <c r="G111" s="16">
        <v>2.95</v>
      </c>
      <c r="H111" s="17">
        <v>933.3</v>
      </c>
      <c r="I111" s="17">
        <v>12.98</v>
      </c>
    </row>
    <row r="112" spans="1:9" x14ac:dyDescent="0.25">
      <c r="A112" s="12">
        <v>44672</v>
      </c>
      <c r="B112" s="13">
        <v>1.3</v>
      </c>
      <c r="C112" s="13">
        <v>17.100000000000001</v>
      </c>
      <c r="D112" s="13">
        <v>9.6999999999999993</v>
      </c>
      <c r="E112" s="13">
        <f t="shared" si="1"/>
        <v>8.3999999999999986</v>
      </c>
      <c r="F112" s="13">
        <v>0</v>
      </c>
      <c r="G112" s="13">
        <v>2.95</v>
      </c>
      <c r="H112" s="14">
        <v>929.4</v>
      </c>
      <c r="I112" s="14">
        <v>13</v>
      </c>
    </row>
    <row r="113" spans="1:9" x14ac:dyDescent="0.25">
      <c r="A113" s="15">
        <v>44673</v>
      </c>
      <c r="B113" s="16">
        <v>3.9</v>
      </c>
      <c r="C113" s="16">
        <v>17.5</v>
      </c>
      <c r="D113" s="16">
        <v>10.3</v>
      </c>
      <c r="E113" s="16">
        <f t="shared" si="1"/>
        <v>6.4</v>
      </c>
      <c r="F113" s="16">
        <v>0</v>
      </c>
      <c r="G113" s="16">
        <v>2.58</v>
      </c>
      <c r="H113" s="17">
        <v>924.1</v>
      </c>
      <c r="I113" s="17">
        <v>11.95</v>
      </c>
    </row>
    <row r="114" spans="1:9" x14ac:dyDescent="0.25">
      <c r="A114" s="12">
        <v>44674</v>
      </c>
      <c r="B114" s="13">
        <v>6</v>
      </c>
      <c r="C114" s="13">
        <v>14.4</v>
      </c>
      <c r="D114" s="13">
        <v>10.5</v>
      </c>
      <c r="E114" s="13">
        <f t="shared" si="1"/>
        <v>4.5</v>
      </c>
      <c r="F114" s="13">
        <v>0</v>
      </c>
      <c r="G114" s="13">
        <v>2.88</v>
      </c>
      <c r="H114" s="14">
        <v>923.4</v>
      </c>
      <c r="I114" s="14">
        <v>1.67</v>
      </c>
    </row>
    <row r="115" spans="1:9" x14ac:dyDescent="0.25">
      <c r="A115" s="15">
        <v>44675</v>
      </c>
      <c r="B115" s="16">
        <v>7.7</v>
      </c>
      <c r="C115" s="16">
        <v>11.1</v>
      </c>
      <c r="D115" s="16">
        <v>9.1999999999999993</v>
      </c>
      <c r="E115" s="16">
        <f t="shared" si="1"/>
        <v>1.4999999999999991</v>
      </c>
      <c r="F115" s="16">
        <v>3.8</v>
      </c>
      <c r="G115" s="16">
        <v>4.09</v>
      </c>
      <c r="H115" s="17">
        <v>924.1</v>
      </c>
      <c r="I115" s="17">
        <v>0.05</v>
      </c>
    </row>
    <row r="116" spans="1:9" x14ac:dyDescent="0.25">
      <c r="A116" s="12">
        <v>44676</v>
      </c>
      <c r="B116" s="13">
        <v>8.1999999999999993</v>
      </c>
      <c r="C116" s="13">
        <v>13.4</v>
      </c>
      <c r="D116" s="13">
        <v>10.199999999999999</v>
      </c>
      <c r="E116" s="13">
        <f t="shared" si="1"/>
        <v>2</v>
      </c>
      <c r="F116" s="13">
        <v>8.1999999999999993</v>
      </c>
      <c r="G116" s="13">
        <v>2.4</v>
      </c>
      <c r="H116" s="14">
        <v>932.1</v>
      </c>
      <c r="I116" s="14">
        <v>2.37</v>
      </c>
    </row>
    <row r="117" spans="1:9" x14ac:dyDescent="0.25">
      <c r="A117" s="15">
        <v>44677</v>
      </c>
      <c r="B117" s="16">
        <v>5.5</v>
      </c>
      <c r="C117" s="16">
        <v>9.9</v>
      </c>
      <c r="D117" s="16">
        <v>7.8</v>
      </c>
      <c r="E117" s="16">
        <f t="shared" si="1"/>
        <v>2.2999999999999998</v>
      </c>
      <c r="F117" s="16">
        <v>10.4</v>
      </c>
      <c r="G117" s="16">
        <v>2.41</v>
      </c>
      <c r="H117" s="17">
        <v>937.2</v>
      </c>
      <c r="I117" s="17">
        <v>2.0699999999999998</v>
      </c>
    </row>
    <row r="118" spans="1:9" x14ac:dyDescent="0.25">
      <c r="A118" s="12">
        <v>44678</v>
      </c>
      <c r="B118" s="13">
        <v>5.7</v>
      </c>
      <c r="C118" s="13">
        <v>15.3</v>
      </c>
      <c r="D118" s="13">
        <v>9.9</v>
      </c>
      <c r="E118" s="13">
        <f t="shared" si="1"/>
        <v>4.2</v>
      </c>
      <c r="F118" s="13">
        <v>0.1</v>
      </c>
      <c r="G118" s="13">
        <v>1.97</v>
      </c>
      <c r="H118" s="14">
        <v>943.1</v>
      </c>
      <c r="I118" s="14">
        <v>8.3000000000000007</v>
      </c>
    </row>
    <row r="119" spans="1:9" x14ac:dyDescent="0.25">
      <c r="A119" s="15">
        <v>44679</v>
      </c>
      <c r="B119" s="16">
        <v>4.0999999999999996</v>
      </c>
      <c r="C119" s="16">
        <v>18.2</v>
      </c>
      <c r="D119" s="16">
        <v>11.5</v>
      </c>
      <c r="E119" s="16">
        <f t="shared" si="1"/>
        <v>7.4</v>
      </c>
      <c r="F119" s="16">
        <v>0</v>
      </c>
      <c r="G119" s="16">
        <v>2.57</v>
      </c>
      <c r="H119" s="17">
        <v>946.8</v>
      </c>
      <c r="I119" s="17">
        <v>13.47</v>
      </c>
    </row>
    <row r="120" spans="1:9" x14ac:dyDescent="0.25">
      <c r="A120" s="12">
        <v>44680</v>
      </c>
      <c r="B120" s="13">
        <v>2.6</v>
      </c>
      <c r="C120" s="13">
        <v>19.2</v>
      </c>
      <c r="D120" s="13">
        <v>11.9</v>
      </c>
      <c r="E120" s="13">
        <f t="shared" si="1"/>
        <v>9.3000000000000007</v>
      </c>
      <c r="F120" s="13">
        <v>0</v>
      </c>
      <c r="G120" s="13">
        <v>1.56</v>
      </c>
      <c r="H120" s="14">
        <v>945.5</v>
      </c>
      <c r="I120" s="14">
        <v>10.17</v>
      </c>
    </row>
    <row r="121" spans="1:9" x14ac:dyDescent="0.25">
      <c r="A121" s="15">
        <v>44681</v>
      </c>
      <c r="B121" s="16">
        <v>6.5</v>
      </c>
      <c r="C121" s="16">
        <v>12.9</v>
      </c>
      <c r="D121" s="16">
        <v>9.6999999999999993</v>
      </c>
      <c r="E121" s="16">
        <f t="shared" si="1"/>
        <v>3.1999999999999993</v>
      </c>
      <c r="F121" s="16">
        <v>6.4</v>
      </c>
      <c r="G121" s="16">
        <v>1.66</v>
      </c>
      <c r="H121" s="17">
        <v>943</v>
      </c>
      <c r="I121" s="17">
        <v>1.22</v>
      </c>
    </row>
    <row r="122" spans="1:9" x14ac:dyDescent="0.25">
      <c r="A122" s="12">
        <v>44682</v>
      </c>
      <c r="B122" s="13">
        <v>6.1</v>
      </c>
      <c r="C122" s="13">
        <v>15.7</v>
      </c>
      <c r="D122" s="13">
        <v>10.6</v>
      </c>
      <c r="E122" s="13">
        <f t="shared" si="1"/>
        <v>4.5</v>
      </c>
      <c r="F122" s="13">
        <v>0.1</v>
      </c>
      <c r="G122" s="13">
        <v>1.48</v>
      </c>
      <c r="H122" s="14">
        <v>941.3</v>
      </c>
      <c r="I122" s="14">
        <v>7.7</v>
      </c>
    </row>
    <row r="123" spans="1:9" x14ac:dyDescent="0.25">
      <c r="A123" s="15">
        <v>44683</v>
      </c>
      <c r="B123" s="16">
        <v>2.9</v>
      </c>
      <c r="C123" s="16">
        <v>18.399999999999999</v>
      </c>
      <c r="D123" s="16">
        <v>11.5</v>
      </c>
      <c r="E123" s="16">
        <f t="shared" si="1"/>
        <v>8.6</v>
      </c>
      <c r="F123" s="16">
        <v>0</v>
      </c>
      <c r="G123" s="16">
        <v>1.69</v>
      </c>
      <c r="H123" s="17">
        <v>937.5</v>
      </c>
      <c r="I123" s="17">
        <v>11.82</v>
      </c>
    </row>
    <row r="124" spans="1:9" x14ac:dyDescent="0.25">
      <c r="A124" s="12">
        <v>44684</v>
      </c>
      <c r="B124" s="13">
        <v>4.5</v>
      </c>
      <c r="C124" s="13">
        <v>20.100000000000001</v>
      </c>
      <c r="D124" s="13">
        <v>12.4</v>
      </c>
      <c r="E124" s="13">
        <f t="shared" si="1"/>
        <v>7.9</v>
      </c>
      <c r="F124" s="13">
        <v>0.8</v>
      </c>
      <c r="G124" s="13">
        <v>1.38</v>
      </c>
      <c r="H124" s="14">
        <v>937</v>
      </c>
      <c r="I124" s="14">
        <v>10.220000000000001</v>
      </c>
    </row>
    <row r="125" spans="1:9" x14ac:dyDescent="0.25">
      <c r="A125" s="15">
        <v>44685</v>
      </c>
      <c r="B125" s="16">
        <v>8</v>
      </c>
      <c r="C125" s="16">
        <v>18.7</v>
      </c>
      <c r="D125" s="16">
        <v>13.4</v>
      </c>
      <c r="E125" s="16">
        <f t="shared" si="1"/>
        <v>5.4</v>
      </c>
      <c r="F125" s="16">
        <v>0.3</v>
      </c>
      <c r="G125" s="16">
        <v>1.69</v>
      </c>
      <c r="H125" s="17">
        <v>938.8</v>
      </c>
      <c r="I125" s="17">
        <v>9.73</v>
      </c>
    </row>
    <row r="126" spans="1:9" x14ac:dyDescent="0.25">
      <c r="A126" s="12">
        <v>44686</v>
      </c>
      <c r="B126" s="13">
        <v>9.6</v>
      </c>
      <c r="C126" s="13">
        <v>17.600000000000001</v>
      </c>
      <c r="D126" s="13">
        <v>13</v>
      </c>
      <c r="E126" s="13">
        <f t="shared" si="1"/>
        <v>3.4000000000000004</v>
      </c>
      <c r="F126" s="13">
        <v>25.1</v>
      </c>
      <c r="G126" s="13">
        <v>1.72</v>
      </c>
      <c r="H126" s="14">
        <v>941.2</v>
      </c>
      <c r="I126" s="14">
        <v>2.7</v>
      </c>
    </row>
    <row r="127" spans="1:9" x14ac:dyDescent="0.25">
      <c r="A127" s="15">
        <v>44687</v>
      </c>
      <c r="B127" s="16">
        <v>10.6</v>
      </c>
      <c r="C127" s="16">
        <v>14.3</v>
      </c>
      <c r="D127" s="16">
        <v>12</v>
      </c>
      <c r="E127" s="16">
        <f t="shared" si="1"/>
        <v>1.4000000000000004</v>
      </c>
      <c r="F127" s="16">
        <v>5.7</v>
      </c>
      <c r="G127" s="16">
        <v>1.67</v>
      </c>
      <c r="H127" s="17">
        <v>943.4</v>
      </c>
      <c r="I127" s="17">
        <v>0.02</v>
      </c>
    </row>
    <row r="128" spans="1:9" x14ac:dyDescent="0.25">
      <c r="A128" s="12">
        <v>44688</v>
      </c>
      <c r="B128" s="13">
        <v>10.5</v>
      </c>
      <c r="C128" s="13">
        <v>17.5</v>
      </c>
      <c r="D128" s="13">
        <v>13</v>
      </c>
      <c r="E128" s="13">
        <f t="shared" si="1"/>
        <v>2.5</v>
      </c>
      <c r="F128" s="13">
        <v>8.4</v>
      </c>
      <c r="G128" s="13">
        <v>1.5</v>
      </c>
      <c r="H128" s="14">
        <v>943.2</v>
      </c>
      <c r="I128" s="14">
        <v>1.05</v>
      </c>
    </row>
    <row r="129" spans="1:9" x14ac:dyDescent="0.25">
      <c r="A129" s="15">
        <v>44689</v>
      </c>
      <c r="B129" s="16">
        <v>10.199999999999999</v>
      </c>
      <c r="C129" s="16">
        <v>18.3</v>
      </c>
      <c r="D129" s="16">
        <v>14</v>
      </c>
      <c r="E129" s="16">
        <f t="shared" si="1"/>
        <v>3.8000000000000007</v>
      </c>
      <c r="F129" s="16">
        <v>0</v>
      </c>
      <c r="G129" s="16">
        <v>2.3199999999999998</v>
      </c>
      <c r="H129" s="17">
        <v>943.7</v>
      </c>
      <c r="I129" s="17">
        <v>3.17</v>
      </c>
    </row>
    <row r="130" spans="1:9" x14ac:dyDescent="0.25">
      <c r="A130" s="12">
        <v>44690</v>
      </c>
      <c r="B130" s="13">
        <v>9.1</v>
      </c>
      <c r="C130" s="13">
        <v>22.1</v>
      </c>
      <c r="D130" s="13">
        <v>15.7</v>
      </c>
      <c r="E130" s="13">
        <f t="shared" ref="E130:E193" si="2">D130-B130</f>
        <v>6.6</v>
      </c>
      <c r="F130" s="13">
        <v>0</v>
      </c>
      <c r="G130" s="13">
        <v>1.94</v>
      </c>
      <c r="H130" s="14">
        <v>945.1</v>
      </c>
      <c r="I130" s="14">
        <v>12.4</v>
      </c>
    </row>
    <row r="131" spans="1:9" x14ac:dyDescent="0.25">
      <c r="A131" s="15">
        <v>44691</v>
      </c>
      <c r="B131" s="16">
        <v>7</v>
      </c>
      <c r="C131" s="16">
        <v>23.5</v>
      </c>
      <c r="D131" s="16">
        <v>16.2</v>
      </c>
      <c r="E131" s="16">
        <f t="shared" si="2"/>
        <v>9.1999999999999993</v>
      </c>
      <c r="F131" s="16">
        <v>0</v>
      </c>
      <c r="G131" s="16">
        <v>1.59</v>
      </c>
      <c r="H131" s="17">
        <v>943.6</v>
      </c>
      <c r="I131" s="17">
        <v>11.32</v>
      </c>
    </row>
    <row r="132" spans="1:9" x14ac:dyDescent="0.25">
      <c r="A132" s="12">
        <v>44692</v>
      </c>
      <c r="B132" s="13">
        <v>10.7</v>
      </c>
      <c r="C132" s="13">
        <v>25.8</v>
      </c>
      <c r="D132" s="13">
        <v>18.899999999999999</v>
      </c>
      <c r="E132" s="13">
        <f t="shared" si="2"/>
        <v>8.1999999999999993</v>
      </c>
      <c r="F132" s="13">
        <v>0</v>
      </c>
      <c r="G132" s="13">
        <v>2.5299999999999998</v>
      </c>
      <c r="H132" s="14">
        <v>940.4</v>
      </c>
      <c r="I132" s="14">
        <v>13.78</v>
      </c>
    </row>
    <row r="133" spans="1:9" x14ac:dyDescent="0.25">
      <c r="A133" s="15">
        <v>44693</v>
      </c>
      <c r="B133" s="16">
        <v>15</v>
      </c>
      <c r="C133" s="16">
        <v>25.1</v>
      </c>
      <c r="D133" s="16">
        <v>19.899999999999999</v>
      </c>
      <c r="E133" s="16">
        <f t="shared" si="2"/>
        <v>4.8999999999999986</v>
      </c>
      <c r="F133" s="16">
        <v>0.2</v>
      </c>
      <c r="G133" s="16">
        <v>2.95</v>
      </c>
      <c r="H133" s="17">
        <v>942.1</v>
      </c>
      <c r="I133" s="17">
        <v>8.33</v>
      </c>
    </row>
    <row r="134" spans="1:9" x14ac:dyDescent="0.25">
      <c r="A134" s="12">
        <v>44694</v>
      </c>
      <c r="B134" s="13">
        <v>14.4</v>
      </c>
      <c r="C134" s="13">
        <v>20.8</v>
      </c>
      <c r="D134" s="13">
        <v>17.2</v>
      </c>
      <c r="E134" s="13">
        <f t="shared" si="2"/>
        <v>2.7999999999999989</v>
      </c>
      <c r="F134" s="13">
        <v>0.8</v>
      </c>
      <c r="G134" s="13">
        <v>1.82</v>
      </c>
      <c r="H134" s="14">
        <v>943.4</v>
      </c>
      <c r="I134" s="14">
        <v>2.5299999999999998</v>
      </c>
    </row>
    <row r="135" spans="1:9" x14ac:dyDescent="0.25">
      <c r="A135" s="15">
        <v>44695</v>
      </c>
      <c r="B135" s="16">
        <v>11</v>
      </c>
      <c r="C135" s="16">
        <v>23.7</v>
      </c>
      <c r="D135" s="16">
        <v>17.399999999999999</v>
      </c>
      <c r="E135" s="16">
        <f t="shared" si="2"/>
        <v>6.3999999999999986</v>
      </c>
      <c r="F135" s="16">
        <v>0</v>
      </c>
      <c r="G135" s="16">
        <v>1.6</v>
      </c>
      <c r="H135" s="17">
        <v>943</v>
      </c>
      <c r="I135" s="17">
        <v>13.53</v>
      </c>
    </row>
    <row r="136" spans="1:9" x14ac:dyDescent="0.25">
      <c r="A136" s="12">
        <v>44696</v>
      </c>
      <c r="B136" s="13">
        <v>8.6999999999999993</v>
      </c>
      <c r="C136" s="13">
        <v>26.9</v>
      </c>
      <c r="D136" s="13">
        <v>18.5</v>
      </c>
      <c r="E136" s="13">
        <f t="shared" si="2"/>
        <v>9.8000000000000007</v>
      </c>
      <c r="F136" s="13">
        <v>0</v>
      </c>
      <c r="G136" s="13">
        <v>1.63</v>
      </c>
      <c r="H136" s="14">
        <v>940.5</v>
      </c>
      <c r="I136" s="14">
        <v>13.73</v>
      </c>
    </row>
    <row r="137" spans="1:9" x14ac:dyDescent="0.25">
      <c r="A137" s="15">
        <v>44697</v>
      </c>
      <c r="B137" s="16">
        <v>12.5</v>
      </c>
      <c r="C137" s="16">
        <v>23.1</v>
      </c>
      <c r="D137" s="16">
        <v>17.2</v>
      </c>
      <c r="E137" s="16">
        <f t="shared" si="2"/>
        <v>4.6999999999999993</v>
      </c>
      <c r="F137" s="16">
        <v>7.5</v>
      </c>
      <c r="G137" s="16">
        <v>1.79</v>
      </c>
      <c r="H137" s="17">
        <v>942.3</v>
      </c>
      <c r="I137" s="17">
        <v>6.68</v>
      </c>
    </row>
    <row r="138" spans="1:9" x14ac:dyDescent="0.25">
      <c r="A138" s="12">
        <v>44698</v>
      </c>
      <c r="B138" s="13">
        <v>11.5</v>
      </c>
      <c r="C138" s="13">
        <v>24.1</v>
      </c>
      <c r="D138" s="13">
        <v>17.600000000000001</v>
      </c>
      <c r="E138" s="13">
        <f t="shared" si="2"/>
        <v>6.1000000000000014</v>
      </c>
      <c r="F138" s="13">
        <v>0.1</v>
      </c>
      <c r="G138" s="13">
        <v>1.48</v>
      </c>
      <c r="H138" s="14">
        <v>944</v>
      </c>
      <c r="I138" s="14">
        <v>11.23</v>
      </c>
    </row>
    <row r="139" spans="1:9" x14ac:dyDescent="0.25">
      <c r="A139" s="15">
        <v>44699</v>
      </c>
      <c r="B139" s="16">
        <v>10.3</v>
      </c>
      <c r="C139" s="16">
        <v>27.2</v>
      </c>
      <c r="D139" s="16">
        <v>19.8</v>
      </c>
      <c r="E139" s="16">
        <f t="shared" si="2"/>
        <v>9.5</v>
      </c>
      <c r="F139" s="16">
        <v>0</v>
      </c>
      <c r="G139" s="16">
        <v>1.8</v>
      </c>
      <c r="H139" s="17">
        <v>944.6</v>
      </c>
      <c r="I139" s="17">
        <v>13.95</v>
      </c>
    </row>
    <row r="140" spans="1:9" x14ac:dyDescent="0.25">
      <c r="A140" s="12">
        <v>44700</v>
      </c>
      <c r="B140" s="13">
        <v>11.3</v>
      </c>
      <c r="C140" s="13">
        <v>28.9</v>
      </c>
      <c r="D140" s="13">
        <v>19.899999999999999</v>
      </c>
      <c r="E140" s="13">
        <f t="shared" si="2"/>
        <v>8.5999999999999979</v>
      </c>
      <c r="F140" s="13">
        <v>0</v>
      </c>
      <c r="G140" s="13">
        <v>2.2999999999999998</v>
      </c>
      <c r="H140" s="14">
        <v>944.9</v>
      </c>
      <c r="I140" s="14">
        <v>11.17</v>
      </c>
    </row>
    <row r="141" spans="1:9" x14ac:dyDescent="0.25">
      <c r="A141" s="15">
        <v>44701</v>
      </c>
      <c r="B141" s="16">
        <v>12.1</v>
      </c>
      <c r="C141" s="16">
        <v>29.9</v>
      </c>
      <c r="D141" s="16">
        <v>22.3</v>
      </c>
      <c r="E141" s="16">
        <f t="shared" si="2"/>
        <v>10.200000000000001</v>
      </c>
      <c r="F141" s="16">
        <v>0</v>
      </c>
      <c r="G141" s="16">
        <v>2.34</v>
      </c>
      <c r="H141" s="17">
        <v>943.6</v>
      </c>
      <c r="I141" s="17">
        <v>13.05</v>
      </c>
    </row>
    <row r="142" spans="1:9" x14ac:dyDescent="0.25">
      <c r="A142" s="12">
        <v>44702</v>
      </c>
      <c r="B142" s="13">
        <v>13.3</v>
      </c>
      <c r="C142" s="13">
        <v>22.4</v>
      </c>
      <c r="D142" s="13">
        <v>18.600000000000001</v>
      </c>
      <c r="E142" s="13">
        <f t="shared" si="2"/>
        <v>5.3000000000000007</v>
      </c>
      <c r="F142" s="13">
        <v>2.7</v>
      </c>
      <c r="G142" s="13">
        <v>1.79</v>
      </c>
      <c r="H142" s="14">
        <v>943.9</v>
      </c>
      <c r="I142" s="14">
        <v>8.08</v>
      </c>
    </row>
    <row r="143" spans="1:9" x14ac:dyDescent="0.25">
      <c r="A143" s="15">
        <v>44703</v>
      </c>
      <c r="B143" s="16">
        <v>9.6</v>
      </c>
      <c r="C143" s="16">
        <v>24.8</v>
      </c>
      <c r="D143" s="16">
        <v>17.600000000000001</v>
      </c>
      <c r="E143" s="16">
        <f t="shared" si="2"/>
        <v>8.0000000000000018</v>
      </c>
      <c r="F143" s="16">
        <v>0</v>
      </c>
      <c r="G143" s="16">
        <v>1.22</v>
      </c>
      <c r="H143" s="17">
        <v>937.4</v>
      </c>
      <c r="I143" s="17">
        <v>9.3800000000000008</v>
      </c>
    </row>
    <row r="144" spans="1:9" x14ac:dyDescent="0.25">
      <c r="A144" s="12">
        <v>44704</v>
      </c>
      <c r="B144" s="13">
        <v>11.4</v>
      </c>
      <c r="C144" s="13">
        <v>25.7</v>
      </c>
      <c r="D144" s="13">
        <v>17</v>
      </c>
      <c r="E144" s="13">
        <f t="shared" si="2"/>
        <v>5.6</v>
      </c>
      <c r="F144" s="13">
        <v>7.7</v>
      </c>
      <c r="G144" s="13">
        <v>1.73</v>
      </c>
      <c r="H144" s="14">
        <v>930.1</v>
      </c>
      <c r="I144" s="14">
        <v>5.38</v>
      </c>
    </row>
    <row r="145" spans="1:9" x14ac:dyDescent="0.25">
      <c r="A145" s="15">
        <v>44705</v>
      </c>
      <c r="B145" s="16">
        <v>12.6</v>
      </c>
      <c r="C145" s="16">
        <v>16</v>
      </c>
      <c r="D145" s="16">
        <v>14.1</v>
      </c>
      <c r="E145" s="16">
        <f t="shared" si="2"/>
        <v>1.5</v>
      </c>
      <c r="F145" s="16">
        <v>11.1</v>
      </c>
      <c r="G145" s="16">
        <v>2.6</v>
      </c>
      <c r="H145" s="17">
        <v>933.1</v>
      </c>
      <c r="I145" s="17">
        <v>0</v>
      </c>
    </row>
    <row r="146" spans="1:9" x14ac:dyDescent="0.25">
      <c r="A146" s="12">
        <v>44706</v>
      </c>
      <c r="B146" s="13">
        <v>10.9</v>
      </c>
      <c r="C146" s="13">
        <v>19.8</v>
      </c>
      <c r="D146" s="13">
        <v>14.6</v>
      </c>
      <c r="E146" s="13">
        <f t="shared" si="2"/>
        <v>3.6999999999999993</v>
      </c>
      <c r="F146" s="13">
        <v>5</v>
      </c>
      <c r="G146" s="13">
        <v>1.3</v>
      </c>
      <c r="H146" s="14">
        <v>940</v>
      </c>
      <c r="I146" s="14">
        <v>6.9</v>
      </c>
    </row>
    <row r="147" spans="1:9" x14ac:dyDescent="0.25">
      <c r="A147" s="15">
        <v>44707</v>
      </c>
      <c r="B147" s="16">
        <v>9.6</v>
      </c>
      <c r="C147" s="16">
        <v>21.7</v>
      </c>
      <c r="D147" s="16">
        <v>15.8</v>
      </c>
      <c r="E147" s="16">
        <f t="shared" si="2"/>
        <v>6.2000000000000011</v>
      </c>
      <c r="F147" s="16">
        <v>0</v>
      </c>
      <c r="G147" s="16">
        <v>1.85</v>
      </c>
      <c r="H147" s="17">
        <v>945.6</v>
      </c>
      <c r="I147" s="17">
        <v>10.8</v>
      </c>
    </row>
    <row r="148" spans="1:9" x14ac:dyDescent="0.25">
      <c r="A148" s="12">
        <v>44708</v>
      </c>
      <c r="B148" s="13">
        <v>10.199999999999999</v>
      </c>
      <c r="C148" s="13">
        <v>22.8</v>
      </c>
      <c r="D148" s="13">
        <v>16.7</v>
      </c>
      <c r="E148" s="13">
        <f t="shared" si="2"/>
        <v>6.5</v>
      </c>
      <c r="F148" s="13">
        <v>0</v>
      </c>
      <c r="G148" s="13">
        <v>2.88</v>
      </c>
      <c r="H148" s="14">
        <v>944.1</v>
      </c>
      <c r="I148" s="14">
        <v>11.73</v>
      </c>
    </row>
    <row r="149" spans="1:9" x14ac:dyDescent="0.25">
      <c r="A149" s="15">
        <v>44709</v>
      </c>
      <c r="B149" s="16">
        <v>7.8</v>
      </c>
      <c r="C149" s="16">
        <v>17.399999999999999</v>
      </c>
      <c r="D149" s="16">
        <v>13.5</v>
      </c>
      <c r="E149" s="16">
        <f t="shared" si="2"/>
        <v>5.7</v>
      </c>
      <c r="F149" s="16">
        <v>0</v>
      </c>
      <c r="G149" s="16">
        <v>1.86</v>
      </c>
      <c r="H149" s="17">
        <v>940.4</v>
      </c>
      <c r="I149" s="17">
        <v>9.6999999999999993</v>
      </c>
    </row>
    <row r="150" spans="1:9" x14ac:dyDescent="0.25">
      <c r="A150" s="12">
        <v>44710</v>
      </c>
      <c r="B150" s="13">
        <v>6.2</v>
      </c>
      <c r="C150" s="13">
        <v>14.9</v>
      </c>
      <c r="D150" s="13">
        <v>10.1</v>
      </c>
      <c r="E150" s="13">
        <f t="shared" si="2"/>
        <v>3.8999999999999995</v>
      </c>
      <c r="F150" s="13">
        <v>0.4</v>
      </c>
      <c r="G150" s="13">
        <v>1.77</v>
      </c>
      <c r="H150" s="14">
        <v>933.8</v>
      </c>
      <c r="I150" s="14">
        <v>6.17</v>
      </c>
    </row>
    <row r="151" spans="1:9" x14ac:dyDescent="0.25">
      <c r="A151" s="15">
        <v>44711</v>
      </c>
      <c r="B151" s="16">
        <v>4.8</v>
      </c>
      <c r="C151" s="16">
        <v>18.3</v>
      </c>
      <c r="D151" s="16">
        <v>12.1</v>
      </c>
      <c r="E151" s="16">
        <f t="shared" si="2"/>
        <v>7.3</v>
      </c>
      <c r="F151" s="16">
        <v>0</v>
      </c>
      <c r="G151" s="16">
        <v>1.7</v>
      </c>
      <c r="H151" s="17">
        <v>933.5</v>
      </c>
      <c r="I151" s="17">
        <v>13.13</v>
      </c>
    </row>
    <row r="152" spans="1:9" x14ac:dyDescent="0.25">
      <c r="A152" s="12">
        <v>44712</v>
      </c>
      <c r="B152" s="13">
        <v>6.9</v>
      </c>
      <c r="C152" s="13">
        <v>21.3</v>
      </c>
      <c r="D152" s="13">
        <v>14</v>
      </c>
      <c r="E152" s="13">
        <f t="shared" si="2"/>
        <v>7.1</v>
      </c>
      <c r="F152" s="13">
        <v>0.8</v>
      </c>
      <c r="G152" s="13">
        <v>2.76</v>
      </c>
      <c r="H152" s="14">
        <v>935.9</v>
      </c>
      <c r="I152" s="14">
        <v>4.7</v>
      </c>
    </row>
    <row r="153" spans="1:9" x14ac:dyDescent="0.25">
      <c r="A153" s="15">
        <v>44713</v>
      </c>
      <c r="B153" s="16">
        <v>10.5</v>
      </c>
      <c r="C153" s="16">
        <v>20.5</v>
      </c>
      <c r="D153" s="16">
        <v>14.8</v>
      </c>
      <c r="E153" s="16">
        <f t="shared" si="2"/>
        <v>4.3000000000000007</v>
      </c>
      <c r="F153" s="16">
        <v>3</v>
      </c>
      <c r="G153" s="16">
        <v>2.2799999999999998</v>
      </c>
      <c r="H153" s="17">
        <v>939.1</v>
      </c>
      <c r="I153" s="17">
        <v>3.9</v>
      </c>
    </row>
    <row r="154" spans="1:9" x14ac:dyDescent="0.25">
      <c r="A154" s="12">
        <v>44714</v>
      </c>
      <c r="B154" s="13">
        <v>11.9</v>
      </c>
      <c r="C154" s="13">
        <v>22.7</v>
      </c>
      <c r="D154" s="13">
        <v>16.8</v>
      </c>
      <c r="E154" s="13">
        <f t="shared" si="2"/>
        <v>4.9000000000000004</v>
      </c>
      <c r="F154" s="13">
        <v>0</v>
      </c>
      <c r="G154" s="13">
        <v>1.52</v>
      </c>
      <c r="H154" s="14">
        <v>940.9</v>
      </c>
      <c r="I154" s="14">
        <v>7.27</v>
      </c>
    </row>
    <row r="155" spans="1:9" x14ac:dyDescent="0.25">
      <c r="A155" s="15">
        <v>44715</v>
      </c>
      <c r="B155" s="16">
        <v>11.5</v>
      </c>
      <c r="C155" s="16">
        <v>26.6</v>
      </c>
      <c r="D155" s="16">
        <v>17.8</v>
      </c>
      <c r="E155" s="16">
        <f t="shared" si="2"/>
        <v>6.3000000000000007</v>
      </c>
      <c r="F155" s="16">
        <v>16.2</v>
      </c>
      <c r="G155" s="16">
        <v>1.41</v>
      </c>
      <c r="H155" s="17">
        <v>939.6</v>
      </c>
      <c r="I155" s="17">
        <v>5.85</v>
      </c>
    </row>
    <row r="156" spans="1:9" x14ac:dyDescent="0.25">
      <c r="A156" s="12">
        <v>44716</v>
      </c>
      <c r="B156" s="13">
        <v>12.9</v>
      </c>
      <c r="C156" s="13">
        <v>27.7</v>
      </c>
      <c r="D156" s="13">
        <v>20.3</v>
      </c>
      <c r="E156" s="13">
        <f t="shared" si="2"/>
        <v>7.4</v>
      </c>
      <c r="F156" s="13">
        <v>1.3</v>
      </c>
      <c r="G156" s="13">
        <v>1.74</v>
      </c>
      <c r="H156" s="14">
        <v>940.7</v>
      </c>
      <c r="I156" s="14">
        <v>11.12</v>
      </c>
    </row>
    <row r="157" spans="1:9" x14ac:dyDescent="0.25">
      <c r="A157" s="15">
        <v>44717</v>
      </c>
      <c r="B157" s="16">
        <v>14.9</v>
      </c>
      <c r="C157" s="16">
        <v>23.7</v>
      </c>
      <c r="D157" s="16">
        <v>18.399999999999999</v>
      </c>
      <c r="E157" s="16">
        <f t="shared" si="2"/>
        <v>3.4999999999999982</v>
      </c>
      <c r="F157" s="16">
        <v>2.5</v>
      </c>
      <c r="G157" s="16">
        <v>2.35</v>
      </c>
      <c r="H157" s="17">
        <v>939.4</v>
      </c>
      <c r="I157" s="17">
        <v>2.93</v>
      </c>
    </row>
    <row r="158" spans="1:9" x14ac:dyDescent="0.25">
      <c r="A158" s="12">
        <v>44718</v>
      </c>
      <c r="B158" s="13">
        <v>11.9</v>
      </c>
      <c r="C158" s="13">
        <v>22.9</v>
      </c>
      <c r="D158" s="13">
        <v>18.3</v>
      </c>
      <c r="E158" s="13">
        <f t="shared" si="2"/>
        <v>6.4</v>
      </c>
      <c r="F158" s="13">
        <v>3.8</v>
      </c>
      <c r="G158" s="13">
        <v>2.12</v>
      </c>
      <c r="H158" s="14">
        <v>940.7</v>
      </c>
      <c r="I158" s="14">
        <v>9.58</v>
      </c>
    </row>
    <row r="159" spans="1:9" x14ac:dyDescent="0.25">
      <c r="A159" s="15">
        <v>44719</v>
      </c>
      <c r="B159" s="16">
        <v>13.7</v>
      </c>
      <c r="C159" s="16">
        <v>18.600000000000001</v>
      </c>
      <c r="D159" s="16">
        <v>15.8</v>
      </c>
      <c r="E159" s="16">
        <f t="shared" si="2"/>
        <v>2.1000000000000014</v>
      </c>
      <c r="F159" s="16">
        <v>11.2</v>
      </c>
      <c r="G159" s="16">
        <v>1.59</v>
      </c>
      <c r="H159" s="17">
        <v>938.9</v>
      </c>
      <c r="I159" s="17">
        <v>1.65</v>
      </c>
    </row>
    <row r="160" spans="1:9" x14ac:dyDescent="0.25">
      <c r="A160" s="12">
        <v>44720</v>
      </c>
      <c r="B160" s="13">
        <v>9.8000000000000007</v>
      </c>
      <c r="C160" s="13">
        <v>21.8</v>
      </c>
      <c r="D160" s="13">
        <v>15.4</v>
      </c>
      <c r="E160" s="13">
        <f t="shared" si="2"/>
        <v>5.6</v>
      </c>
      <c r="F160" s="13">
        <v>1.9</v>
      </c>
      <c r="G160" s="13">
        <v>2.09</v>
      </c>
      <c r="H160" s="14">
        <v>934.9</v>
      </c>
      <c r="I160" s="14">
        <v>8.6199999999999992</v>
      </c>
    </row>
    <row r="161" spans="1:9" x14ac:dyDescent="0.25">
      <c r="A161" s="15">
        <v>44721</v>
      </c>
      <c r="B161" s="16">
        <v>11.6</v>
      </c>
      <c r="C161" s="16">
        <v>17.8</v>
      </c>
      <c r="D161" s="16">
        <v>13.9</v>
      </c>
      <c r="E161" s="16">
        <f t="shared" si="2"/>
        <v>2.3000000000000007</v>
      </c>
      <c r="F161" s="16">
        <v>10</v>
      </c>
      <c r="G161" s="16">
        <v>2.27</v>
      </c>
      <c r="H161" s="17">
        <v>939.1</v>
      </c>
      <c r="I161" s="17">
        <v>3.55</v>
      </c>
    </row>
    <row r="162" spans="1:9" x14ac:dyDescent="0.25">
      <c r="A162" s="12">
        <v>44722</v>
      </c>
      <c r="B162" s="13">
        <v>8.8000000000000007</v>
      </c>
      <c r="C162" s="13">
        <v>22.2</v>
      </c>
      <c r="D162" s="13">
        <v>15.6</v>
      </c>
      <c r="E162" s="13">
        <f t="shared" si="2"/>
        <v>6.7999999999999989</v>
      </c>
      <c r="F162" s="13">
        <v>0.1</v>
      </c>
      <c r="G162" s="13">
        <v>1.2</v>
      </c>
      <c r="H162" s="14">
        <v>945.8</v>
      </c>
      <c r="I162" s="14">
        <v>10.72</v>
      </c>
    </row>
    <row r="163" spans="1:9" x14ac:dyDescent="0.25">
      <c r="A163" s="15">
        <v>44723</v>
      </c>
      <c r="B163" s="16">
        <v>8.6</v>
      </c>
      <c r="C163" s="16">
        <v>26.2</v>
      </c>
      <c r="D163" s="16">
        <v>17.899999999999999</v>
      </c>
      <c r="E163" s="16">
        <f t="shared" si="2"/>
        <v>9.2999999999999989</v>
      </c>
      <c r="F163" s="16">
        <v>0</v>
      </c>
      <c r="G163" s="16">
        <v>1.1200000000000001</v>
      </c>
      <c r="H163" s="17">
        <v>946</v>
      </c>
      <c r="I163" s="17">
        <v>14.6</v>
      </c>
    </row>
    <row r="164" spans="1:9" x14ac:dyDescent="0.25">
      <c r="A164" s="12">
        <v>44724</v>
      </c>
      <c r="B164" s="13">
        <v>10</v>
      </c>
      <c r="C164" s="13">
        <v>28.4</v>
      </c>
      <c r="D164" s="13">
        <v>20.399999999999999</v>
      </c>
      <c r="E164" s="13">
        <f t="shared" si="2"/>
        <v>10.399999999999999</v>
      </c>
      <c r="F164" s="13">
        <v>0.8</v>
      </c>
      <c r="G164" s="13">
        <v>1.65</v>
      </c>
      <c r="H164" s="14">
        <v>944</v>
      </c>
      <c r="I164" s="14">
        <v>13.88</v>
      </c>
    </row>
    <row r="165" spans="1:9" x14ac:dyDescent="0.25">
      <c r="A165" s="15">
        <v>44725</v>
      </c>
      <c r="B165" s="16">
        <v>13</v>
      </c>
      <c r="C165" s="16">
        <v>23.8</v>
      </c>
      <c r="D165" s="16">
        <v>18.899999999999999</v>
      </c>
      <c r="E165" s="16">
        <f t="shared" si="2"/>
        <v>5.8999999999999986</v>
      </c>
      <c r="F165" s="16">
        <v>2.1</v>
      </c>
      <c r="G165" s="16">
        <v>2.0499999999999998</v>
      </c>
      <c r="H165" s="17">
        <v>943.1</v>
      </c>
      <c r="I165" s="17">
        <v>9.58</v>
      </c>
    </row>
    <row r="166" spans="1:9" x14ac:dyDescent="0.25">
      <c r="A166" s="12">
        <v>44726</v>
      </c>
      <c r="B166" s="13">
        <v>9</v>
      </c>
      <c r="C166" s="13">
        <v>25.7</v>
      </c>
      <c r="D166" s="13">
        <v>18.100000000000001</v>
      </c>
      <c r="E166" s="13">
        <f t="shared" si="2"/>
        <v>9.1000000000000014</v>
      </c>
      <c r="F166" s="13">
        <v>0</v>
      </c>
      <c r="G166" s="13">
        <v>1.74</v>
      </c>
      <c r="H166" s="14">
        <v>942.7</v>
      </c>
      <c r="I166" s="14">
        <v>13.82</v>
      </c>
    </row>
    <row r="167" spans="1:9" x14ac:dyDescent="0.25">
      <c r="A167" s="15">
        <v>44727</v>
      </c>
      <c r="B167" s="16">
        <v>10.4</v>
      </c>
      <c r="C167" s="16">
        <v>30.1</v>
      </c>
      <c r="D167" s="16">
        <v>20.5</v>
      </c>
      <c r="E167" s="16">
        <f t="shared" si="2"/>
        <v>10.1</v>
      </c>
      <c r="F167" s="16">
        <v>0</v>
      </c>
      <c r="G167" s="16">
        <v>1.75</v>
      </c>
      <c r="H167" s="17">
        <v>940.5</v>
      </c>
      <c r="I167" s="17">
        <v>13.63</v>
      </c>
    </row>
    <row r="168" spans="1:9" x14ac:dyDescent="0.25">
      <c r="A168" s="12">
        <v>44728</v>
      </c>
      <c r="B168" s="13">
        <v>14.4</v>
      </c>
      <c r="C168" s="13">
        <v>29.5</v>
      </c>
      <c r="D168" s="13">
        <v>21.8</v>
      </c>
      <c r="E168" s="13">
        <f t="shared" si="2"/>
        <v>7.4</v>
      </c>
      <c r="F168" s="13">
        <v>0</v>
      </c>
      <c r="G168" s="13">
        <v>1.97</v>
      </c>
      <c r="H168" s="14">
        <v>942.4</v>
      </c>
      <c r="I168" s="14">
        <v>9.8699999999999992</v>
      </c>
    </row>
    <row r="169" spans="1:9" x14ac:dyDescent="0.25">
      <c r="A169" s="15">
        <v>44729</v>
      </c>
      <c r="B169" s="16">
        <v>11.2</v>
      </c>
      <c r="C169" s="16">
        <v>28.3</v>
      </c>
      <c r="D169" s="16">
        <v>20.399999999999999</v>
      </c>
      <c r="E169" s="16">
        <f t="shared" si="2"/>
        <v>9.1999999999999993</v>
      </c>
      <c r="F169" s="16">
        <v>0</v>
      </c>
      <c r="G169" s="16">
        <v>1.38</v>
      </c>
      <c r="H169" s="17">
        <v>946.6</v>
      </c>
      <c r="I169" s="17">
        <v>14.3</v>
      </c>
    </row>
    <row r="170" spans="1:9" x14ac:dyDescent="0.25">
      <c r="A170" s="12">
        <v>44730</v>
      </c>
      <c r="B170" s="13">
        <v>11.6</v>
      </c>
      <c r="C170" s="13">
        <v>32.9</v>
      </c>
      <c r="D170" s="13">
        <v>23.1</v>
      </c>
      <c r="E170" s="13">
        <f t="shared" si="2"/>
        <v>11.500000000000002</v>
      </c>
      <c r="F170" s="13">
        <v>0</v>
      </c>
      <c r="G170" s="13">
        <v>1.39</v>
      </c>
      <c r="H170" s="14">
        <v>943</v>
      </c>
      <c r="I170" s="14">
        <v>14.15</v>
      </c>
    </row>
    <row r="171" spans="1:9" x14ac:dyDescent="0.25">
      <c r="A171" s="15">
        <v>44731</v>
      </c>
      <c r="B171" s="16">
        <v>14.6</v>
      </c>
      <c r="C171" s="16">
        <v>34.1</v>
      </c>
      <c r="D171" s="16">
        <v>25.5</v>
      </c>
      <c r="E171" s="16">
        <f t="shared" si="2"/>
        <v>10.9</v>
      </c>
      <c r="F171" s="16">
        <v>0</v>
      </c>
      <c r="G171" s="16">
        <v>1.7</v>
      </c>
      <c r="H171" s="17">
        <v>935.3</v>
      </c>
      <c r="I171" s="17">
        <v>14.22</v>
      </c>
    </row>
    <row r="172" spans="1:9" x14ac:dyDescent="0.25">
      <c r="A172" s="12">
        <v>44732</v>
      </c>
      <c r="B172" s="13">
        <v>16.2</v>
      </c>
      <c r="C172" s="13">
        <v>29.4</v>
      </c>
      <c r="D172" s="13">
        <v>23.1</v>
      </c>
      <c r="E172" s="13">
        <f t="shared" si="2"/>
        <v>6.9000000000000021</v>
      </c>
      <c r="F172" s="13">
        <v>0</v>
      </c>
      <c r="G172" s="13">
        <v>3.08</v>
      </c>
      <c r="H172" s="14">
        <v>936.4</v>
      </c>
      <c r="I172" s="14">
        <v>10.48</v>
      </c>
    </row>
    <row r="173" spans="1:9" x14ac:dyDescent="0.25">
      <c r="A173" s="15">
        <v>44733</v>
      </c>
      <c r="B173" s="16">
        <v>15.1</v>
      </c>
      <c r="C173" s="16">
        <v>29.1</v>
      </c>
      <c r="D173" s="16">
        <v>21.3</v>
      </c>
      <c r="E173" s="16">
        <f t="shared" si="2"/>
        <v>6.2000000000000011</v>
      </c>
      <c r="F173" s="16">
        <v>8.5</v>
      </c>
      <c r="G173" s="16">
        <v>2.23</v>
      </c>
      <c r="H173" s="17">
        <v>936.1</v>
      </c>
      <c r="I173" s="17">
        <v>10.130000000000001</v>
      </c>
    </row>
    <row r="174" spans="1:9" x14ac:dyDescent="0.25">
      <c r="A174" s="12">
        <v>44734</v>
      </c>
      <c r="B174" s="13">
        <v>16.399999999999999</v>
      </c>
      <c r="C174" s="13">
        <v>24.2</v>
      </c>
      <c r="D174" s="13">
        <v>19.5</v>
      </c>
      <c r="E174" s="13">
        <f t="shared" si="2"/>
        <v>3.1000000000000014</v>
      </c>
      <c r="F174" s="13">
        <v>6.6</v>
      </c>
      <c r="G174" s="13">
        <v>1.44</v>
      </c>
      <c r="H174" s="14">
        <v>935.9</v>
      </c>
      <c r="I174" s="14">
        <v>3.23</v>
      </c>
    </row>
    <row r="175" spans="1:9" x14ac:dyDescent="0.25">
      <c r="A175" s="15">
        <v>44735</v>
      </c>
      <c r="B175" s="16">
        <v>14.5</v>
      </c>
      <c r="C175" s="16">
        <v>29.9</v>
      </c>
      <c r="D175" s="16">
        <v>21.9</v>
      </c>
      <c r="E175" s="16">
        <f t="shared" si="2"/>
        <v>7.3999999999999986</v>
      </c>
      <c r="F175" s="16">
        <v>7.1</v>
      </c>
      <c r="G175" s="16">
        <v>1.85</v>
      </c>
      <c r="H175" s="17">
        <v>936.1</v>
      </c>
      <c r="I175" s="17">
        <v>13.15</v>
      </c>
    </row>
    <row r="176" spans="1:9" x14ac:dyDescent="0.25">
      <c r="A176" s="12">
        <v>44736</v>
      </c>
      <c r="B176" s="13">
        <v>14.9</v>
      </c>
      <c r="C176" s="13">
        <v>22</v>
      </c>
      <c r="D176" s="13">
        <v>17.7</v>
      </c>
      <c r="E176" s="13">
        <f t="shared" si="2"/>
        <v>2.7999999999999989</v>
      </c>
      <c r="F176" s="13">
        <v>8.6</v>
      </c>
      <c r="G176" s="13">
        <v>1.95</v>
      </c>
      <c r="H176" s="14">
        <v>935.4</v>
      </c>
      <c r="I176" s="14">
        <v>2.0699999999999998</v>
      </c>
    </row>
    <row r="177" spans="1:9" x14ac:dyDescent="0.25">
      <c r="A177" s="15">
        <v>44737</v>
      </c>
      <c r="B177" s="16">
        <v>11.2</v>
      </c>
      <c r="C177" s="16">
        <v>26.5</v>
      </c>
      <c r="D177" s="16">
        <v>19.600000000000001</v>
      </c>
      <c r="E177" s="16">
        <f t="shared" si="2"/>
        <v>8.4000000000000021</v>
      </c>
      <c r="F177" s="16">
        <v>0</v>
      </c>
      <c r="G177" s="16">
        <v>1.29</v>
      </c>
      <c r="H177" s="17">
        <v>937.4</v>
      </c>
      <c r="I177" s="17">
        <v>14.62</v>
      </c>
    </row>
    <row r="178" spans="1:9" x14ac:dyDescent="0.25">
      <c r="A178" s="12">
        <v>44738</v>
      </c>
      <c r="B178" s="13">
        <v>15.7</v>
      </c>
      <c r="C178" s="13">
        <v>30.2</v>
      </c>
      <c r="D178" s="13">
        <v>23.9</v>
      </c>
      <c r="E178" s="13">
        <f t="shared" si="2"/>
        <v>8.1999999999999993</v>
      </c>
      <c r="F178" s="13">
        <v>0</v>
      </c>
      <c r="G178" s="13">
        <v>2.13</v>
      </c>
      <c r="H178" s="14">
        <v>937.1</v>
      </c>
      <c r="I178" s="14">
        <v>13.1</v>
      </c>
    </row>
    <row r="179" spans="1:9" x14ac:dyDescent="0.25">
      <c r="A179" s="15">
        <v>44739</v>
      </c>
      <c r="B179" s="16">
        <v>15.3</v>
      </c>
      <c r="C179" s="16">
        <v>25.8</v>
      </c>
      <c r="D179" s="16">
        <v>20.3</v>
      </c>
      <c r="E179" s="16">
        <f t="shared" si="2"/>
        <v>5</v>
      </c>
      <c r="F179" s="16">
        <v>7.5</v>
      </c>
      <c r="G179" s="16">
        <v>1.98</v>
      </c>
      <c r="H179" s="17">
        <v>939.9</v>
      </c>
      <c r="I179" s="17">
        <v>6.03</v>
      </c>
    </row>
    <row r="180" spans="1:9" x14ac:dyDescent="0.25">
      <c r="A180" s="12">
        <v>44740</v>
      </c>
      <c r="B180" s="13">
        <v>14.5</v>
      </c>
      <c r="C180" s="13">
        <v>21.6</v>
      </c>
      <c r="D180" s="13">
        <v>18.3</v>
      </c>
      <c r="E180" s="13">
        <f t="shared" si="2"/>
        <v>3.8000000000000007</v>
      </c>
      <c r="F180" s="13">
        <v>0</v>
      </c>
      <c r="G180" s="13">
        <v>1.7</v>
      </c>
      <c r="H180" s="14">
        <v>941.6</v>
      </c>
      <c r="I180" s="14">
        <v>2.33</v>
      </c>
    </row>
    <row r="181" spans="1:9" x14ac:dyDescent="0.25">
      <c r="A181" s="15">
        <v>44741</v>
      </c>
      <c r="B181" s="16">
        <v>14.5</v>
      </c>
      <c r="C181" s="16">
        <v>26.4</v>
      </c>
      <c r="D181" s="16">
        <v>20</v>
      </c>
      <c r="E181" s="16">
        <f t="shared" si="2"/>
        <v>5.5</v>
      </c>
      <c r="F181" s="16">
        <v>0</v>
      </c>
      <c r="G181" s="16">
        <v>1.43</v>
      </c>
      <c r="H181" s="17">
        <v>937.7</v>
      </c>
      <c r="I181" s="17">
        <v>7.35</v>
      </c>
    </row>
    <row r="182" spans="1:9" x14ac:dyDescent="0.25">
      <c r="A182" s="12">
        <v>44742</v>
      </c>
      <c r="B182" s="13">
        <v>13.4</v>
      </c>
      <c r="C182" s="13">
        <v>28.5</v>
      </c>
      <c r="D182" s="13">
        <v>21.6</v>
      </c>
      <c r="E182" s="13">
        <f t="shared" si="2"/>
        <v>8.2000000000000011</v>
      </c>
      <c r="F182" s="13">
        <v>8.5</v>
      </c>
      <c r="G182" s="13">
        <v>1.66</v>
      </c>
      <c r="H182" s="14">
        <v>935.8</v>
      </c>
      <c r="I182" s="14">
        <v>10</v>
      </c>
    </row>
    <row r="183" spans="1:9" x14ac:dyDescent="0.25">
      <c r="A183" s="15">
        <v>44743</v>
      </c>
      <c r="B183" s="16">
        <v>11.4</v>
      </c>
      <c r="C183" s="16">
        <v>18.8</v>
      </c>
      <c r="D183" s="16">
        <v>14.9</v>
      </c>
      <c r="E183" s="16">
        <f t="shared" si="2"/>
        <v>3.5</v>
      </c>
      <c r="F183" s="16">
        <v>25</v>
      </c>
      <c r="G183" s="16">
        <v>2.2200000000000002</v>
      </c>
      <c r="H183" s="17">
        <v>942.6</v>
      </c>
      <c r="I183" s="17">
        <v>3.32</v>
      </c>
    </row>
    <row r="184" spans="1:9" x14ac:dyDescent="0.25">
      <c r="A184" s="12">
        <v>44744</v>
      </c>
      <c r="B184" s="13">
        <v>9.1999999999999993</v>
      </c>
      <c r="C184" s="13">
        <v>26.1</v>
      </c>
      <c r="D184" s="13">
        <v>18.3</v>
      </c>
      <c r="E184" s="13">
        <f t="shared" si="2"/>
        <v>9.1000000000000014</v>
      </c>
      <c r="F184" s="13">
        <v>0</v>
      </c>
      <c r="G184" s="13">
        <v>1.8</v>
      </c>
      <c r="H184" s="14">
        <v>943.8</v>
      </c>
      <c r="I184" s="14">
        <v>14.6</v>
      </c>
    </row>
    <row r="185" spans="1:9" x14ac:dyDescent="0.25">
      <c r="A185" s="15">
        <v>44745</v>
      </c>
      <c r="B185" s="16">
        <v>12.6</v>
      </c>
      <c r="C185" s="16">
        <v>28.5</v>
      </c>
      <c r="D185" s="16">
        <v>21.6</v>
      </c>
      <c r="E185" s="16">
        <f t="shared" si="2"/>
        <v>9.0000000000000018</v>
      </c>
      <c r="F185" s="16">
        <v>6.6</v>
      </c>
      <c r="G185" s="16">
        <v>1.78</v>
      </c>
      <c r="H185" s="17">
        <v>942.4</v>
      </c>
      <c r="I185" s="17">
        <v>14.03</v>
      </c>
    </row>
    <row r="186" spans="1:9" x14ac:dyDescent="0.25">
      <c r="A186" s="12">
        <v>44746</v>
      </c>
      <c r="B186" s="13">
        <v>15.2</v>
      </c>
      <c r="C186" s="13">
        <v>26.6</v>
      </c>
      <c r="D186" s="13">
        <v>19.7</v>
      </c>
      <c r="E186" s="13">
        <f t="shared" si="2"/>
        <v>4.5</v>
      </c>
      <c r="F186" s="13">
        <v>6.2</v>
      </c>
      <c r="G186" s="13">
        <v>1.5</v>
      </c>
      <c r="H186" s="14">
        <v>942.3</v>
      </c>
      <c r="I186" s="14">
        <v>4.2</v>
      </c>
    </row>
    <row r="187" spans="1:9" x14ac:dyDescent="0.25">
      <c r="A187" s="15">
        <v>44747</v>
      </c>
      <c r="B187" s="16">
        <v>14.7</v>
      </c>
      <c r="C187" s="16">
        <v>25.3</v>
      </c>
      <c r="D187" s="16">
        <v>19.899999999999999</v>
      </c>
      <c r="E187" s="16">
        <f t="shared" si="2"/>
        <v>5.1999999999999993</v>
      </c>
      <c r="F187" s="16">
        <v>0</v>
      </c>
      <c r="G187" s="16">
        <v>1.45</v>
      </c>
      <c r="H187" s="17">
        <v>943.6</v>
      </c>
      <c r="I187" s="17">
        <v>8.98</v>
      </c>
    </row>
    <row r="188" spans="1:9" x14ac:dyDescent="0.25">
      <c r="A188" s="12">
        <v>44748</v>
      </c>
      <c r="B188" s="13">
        <v>11.2</v>
      </c>
      <c r="C188" s="13">
        <v>24.9</v>
      </c>
      <c r="D188" s="13">
        <v>18.600000000000001</v>
      </c>
      <c r="E188" s="13">
        <f t="shared" si="2"/>
        <v>7.4000000000000021</v>
      </c>
      <c r="F188" s="13">
        <v>0</v>
      </c>
      <c r="G188" s="13">
        <v>1.52</v>
      </c>
      <c r="H188" s="14">
        <v>945</v>
      </c>
      <c r="I188" s="14">
        <v>10.1</v>
      </c>
    </row>
    <row r="189" spans="1:9" x14ac:dyDescent="0.25">
      <c r="A189" s="15">
        <v>44749</v>
      </c>
      <c r="B189" s="16">
        <v>11.2</v>
      </c>
      <c r="C189" s="16">
        <v>20.8</v>
      </c>
      <c r="D189" s="16">
        <v>16.7</v>
      </c>
      <c r="E189" s="16">
        <f t="shared" si="2"/>
        <v>5.5</v>
      </c>
      <c r="F189" s="16">
        <v>0</v>
      </c>
      <c r="G189" s="16">
        <v>1.79</v>
      </c>
      <c r="H189" s="17">
        <v>945.7</v>
      </c>
      <c r="I189" s="17">
        <v>3.38</v>
      </c>
    </row>
    <row r="190" spans="1:9" x14ac:dyDescent="0.25">
      <c r="A190" s="12">
        <v>44750</v>
      </c>
      <c r="B190" s="13">
        <v>12.1</v>
      </c>
      <c r="C190" s="13">
        <v>23</v>
      </c>
      <c r="D190" s="13">
        <v>17.3</v>
      </c>
      <c r="E190" s="13">
        <f t="shared" si="2"/>
        <v>5.2000000000000011</v>
      </c>
      <c r="F190" s="13">
        <v>0</v>
      </c>
      <c r="G190" s="13">
        <v>1.47</v>
      </c>
      <c r="H190" s="14">
        <v>950.4</v>
      </c>
      <c r="I190" s="14">
        <v>13.18</v>
      </c>
    </row>
    <row r="191" spans="1:9" x14ac:dyDescent="0.25">
      <c r="A191" s="15">
        <v>44751</v>
      </c>
      <c r="B191" s="16">
        <v>8.6999999999999993</v>
      </c>
      <c r="C191" s="16">
        <v>24.3</v>
      </c>
      <c r="D191" s="16">
        <v>17.600000000000001</v>
      </c>
      <c r="E191" s="16">
        <f t="shared" si="2"/>
        <v>8.9000000000000021</v>
      </c>
      <c r="F191" s="16">
        <v>0</v>
      </c>
      <c r="G191" s="16">
        <v>1.2</v>
      </c>
      <c r="H191" s="17">
        <v>948.1</v>
      </c>
      <c r="I191" s="17">
        <v>11.45</v>
      </c>
    </row>
    <row r="192" spans="1:9" x14ac:dyDescent="0.25">
      <c r="A192" s="12">
        <v>44752</v>
      </c>
      <c r="B192" s="13">
        <v>13.9</v>
      </c>
      <c r="C192" s="13">
        <v>22.6</v>
      </c>
      <c r="D192" s="13">
        <v>17.8</v>
      </c>
      <c r="E192" s="13">
        <f t="shared" si="2"/>
        <v>3.9000000000000004</v>
      </c>
      <c r="F192" s="13">
        <v>0</v>
      </c>
      <c r="G192" s="13">
        <v>1.76</v>
      </c>
      <c r="H192" s="14">
        <v>945.1</v>
      </c>
      <c r="I192" s="14">
        <v>4.3499999999999996</v>
      </c>
    </row>
    <row r="193" spans="1:9" x14ac:dyDescent="0.25">
      <c r="A193" s="15">
        <v>44753</v>
      </c>
      <c r="B193" s="16">
        <v>9.1</v>
      </c>
      <c r="C193" s="16">
        <v>23.5</v>
      </c>
      <c r="D193" s="16">
        <v>17.3</v>
      </c>
      <c r="E193" s="16">
        <f t="shared" si="2"/>
        <v>8.2000000000000011</v>
      </c>
      <c r="F193" s="16">
        <v>0</v>
      </c>
      <c r="G193" s="16">
        <v>1.95</v>
      </c>
      <c r="H193" s="17">
        <v>945.1</v>
      </c>
      <c r="I193" s="17">
        <v>14.17</v>
      </c>
    </row>
    <row r="194" spans="1:9" x14ac:dyDescent="0.25">
      <c r="A194" s="12">
        <v>44754</v>
      </c>
      <c r="B194" s="13">
        <v>10.199999999999999</v>
      </c>
      <c r="C194" s="13">
        <v>25.8</v>
      </c>
      <c r="D194" s="13">
        <v>19</v>
      </c>
      <c r="E194" s="13">
        <f t="shared" ref="E194:E257" si="3">D194-B194</f>
        <v>8.8000000000000007</v>
      </c>
      <c r="F194" s="13">
        <v>0</v>
      </c>
      <c r="G194" s="13">
        <v>1.73</v>
      </c>
      <c r="H194" s="14">
        <v>946.5</v>
      </c>
      <c r="I194" s="14">
        <v>14.37</v>
      </c>
    </row>
    <row r="195" spans="1:9" x14ac:dyDescent="0.25">
      <c r="A195" s="15">
        <v>44755</v>
      </c>
      <c r="B195" s="16">
        <v>10.199999999999999</v>
      </c>
      <c r="C195" s="16">
        <v>30.6</v>
      </c>
      <c r="D195" s="16">
        <v>21.2</v>
      </c>
      <c r="E195" s="16">
        <f t="shared" si="3"/>
        <v>11</v>
      </c>
      <c r="F195" s="16">
        <v>0</v>
      </c>
      <c r="G195" s="16">
        <v>1.34</v>
      </c>
      <c r="H195" s="17">
        <v>945.4</v>
      </c>
      <c r="I195" s="17">
        <v>10.77</v>
      </c>
    </row>
    <row r="196" spans="1:9" x14ac:dyDescent="0.25">
      <c r="A196" s="12">
        <v>44756</v>
      </c>
      <c r="B196" s="13">
        <v>15.1</v>
      </c>
      <c r="C196" s="13">
        <v>31.3</v>
      </c>
      <c r="D196" s="13">
        <v>24</v>
      </c>
      <c r="E196" s="13">
        <f t="shared" si="3"/>
        <v>8.9</v>
      </c>
      <c r="F196" s="13">
        <v>0</v>
      </c>
      <c r="G196" s="13">
        <v>2.66</v>
      </c>
      <c r="H196" s="14">
        <v>941.9</v>
      </c>
      <c r="I196" s="14">
        <v>12.23</v>
      </c>
    </row>
    <row r="197" spans="1:9" x14ac:dyDescent="0.25">
      <c r="A197" s="15">
        <v>44757</v>
      </c>
      <c r="B197" s="16">
        <v>16.3</v>
      </c>
      <c r="C197" s="16">
        <v>26.9</v>
      </c>
      <c r="D197" s="16">
        <v>21.3</v>
      </c>
      <c r="E197" s="16">
        <f t="shared" si="3"/>
        <v>5</v>
      </c>
      <c r="F197" s="16">
        <v>0</v>
      </c>
      <c r="G197" s="16">
        <v>1.7</v>
      </c>
      <c r="H197" s="17">
        <v>942.4</v>
      </c>
      <c r="I197" s="17">
        <v>11.42</v>
      </c>
    </row>
    <row r="198" spans="1:9" x14ac:dyDescent="0.25">
      <c r="A198" s="12">
        <v>44758</v>
      </c>
      <c r="B198" s="13">
        <v>11.3</v>
      </c>
      <c r="C198" s="13">
        <v>26.7</v>
      </c>
      <c r="D198" s="13">
        <v>19.5</v>
      </c>
      <c r="E198" s="13">
        <f t="shared" si="3"/>
        <v>8.1999999999999993</v>
      </c>
      <c r="F198" s="13">
        <v>0</v>
      </c>
      <c r="G198" s="13">
        <v>1.78</v>
      </c>
      <c r="H198" s="14">
        <v>944.5</v>
      </c>
      <c r="I198" s="14">
        <v>14.25</v>
      </c>
    </row>
    <row r="199" spans="1:9" x14ac:dyDescent="0.25">
      <c r="A199" s="15">
        <v>44759</v>
      </c>
      <c r="B199" s="16">
        <v>11</v>
      </c>
      <c r="C199" s="16">
        <v>29</v>
      </c>
      <c r="D199" s="16">
        <v>20.8</v>
      </c>
      <c r="E199" s="16">
        <f t="shared" si="3"/>
        <v>9.8000000000000007</v>
      </c>
      <c r="F199" s="16">
        <v>0</v>
      </c>
      <c r="G199" s="16">
        <v>2</v>
      </c>
      <c r="H199" s="17">
        <v>947</v>
      </c>
      <c r="I199" s="17">
        <v>14.18</v>
      </c>
    </row>
    <row r="200" spans="1:9" x14ac:dyDescent="0.25">
      <c r="A200" s="12">
        <v>44760</v>
      </c>
      <c r="B200" s="13">
        <v>11</v>
      </c>
      <c r="C200" s="13">
        <v>31.2</v>
      </c>
      <c r="D200" s="13">
        <v>22</v>
      </c>
      <c r="E200" s="13">
        <f t="shared" si="3"/>
        <v>11</v>
      </c>
      <c r="F200" s="13">
        <v>0</v>
      </c>
      <c r="G200" s="13">
        <v>1.53</v>
      </c>
      <c r="H200" s="14">
        <v>946.3</v>
      </c>
      <c r="I200" s="14">
        <v>14</v>
      </c>
    </row>
    <row r="201" spans="1:9" x14ac:dyDescent="0.25">
      <c r="A201" s="15">
        <v>44761</v>
      </c>
      <c r="B201" s="16">
        <v>12.3</v>
      </c>
      <c r="C201" s="16">
        <v>35</v>
      </c>
      <c r="D201" s="16">
        <v>24.5</v>
      </c>
      <c r="E201" s="16">
        <f t="shared" si="3"/>
        <v>12.2</v>
      </c>
      <c r="F201" s="16">
        <v>0</v>
      </c>
      <c r="G201" s="16">
        <v>1.55</v>
      </c>
      <c r="H201" s="17">
        <v>942.4</v>
      </c>
      <c r="I201" s="17">
        <v>14.13</v>
      </c>
    </row>
    <row r="202" spans="1:9" x14ac:dyDescent="0.25">
      <c r="A202" s="12">
        <v>44762</v>
      </c>
      <c r="B202" s="13">
        <v>14.7</v>
      </c>
      <c r="C202" s="13">
        <v>32.799999999999997</v>
      </c>
      <c r="D202" s="13">
        <v>23.5</v>
      </c>
      <c r="E202" s="13">
        <f t="shared" si="3"/>
        <v>8.8000000000000007</v>
      </c>
      <c r="F202" s="13">
        <v>3.8</v>
      </c>
      <c r="G202" s="13">
        <v>2.06</v>
      </c>
      <c r="H202" s="14">
        <v>941.7</v>
      </c>
      <c r="I202" s="14">
        <v>9.57</v>
      </c>
    </row>
    <row r="203" spans="1:9" x14ac:dyDescent="0.25">
      <c r="A203" s="15">
        <v>44763</v>
      </c>
      <c r="B203" s="16">
        <v>16.899999999999999</v>
      </c>
      <c r="C203" s="16">
        <v>27.2</v>
      </c>
      <c r="D203" s="16">
        <v>21.9</v>
      </c>
      <c r="E203" s="16">
        <f t="shared" si="3"/>
        <v>5</v>
      </c>
      <c r="F203" s="16">
        <v>0</v>
      </c>
      <c r="G203" s="16">
        <v>2.02</v>
      </c>
      <c r="H203" s="17">
        <v>944.4</v>
      </c>
      <c r="I203" s="17">
        <v>8.1199999999999992</v>
      </c>
    </row>
    <row r="204" spans="1:9" x14ac:dyDescent="0.25">
      <c r="A204" s="12">
        <v>44764</v>
      </c>
      <c r="B204" s="13">
        <v>13.7</v>
      </c>
      <c r="C204" s="13">
        <v>32.5</v>
      </c>
      <c r="D204" s="13">
        <v>24.1</v>
      </c>
      <c r="E204" s="13">
        <f t="shared" si="3"/>
        <v>10.400000000000002</v>
      </c>
      <c r="F204" s="13">
        <v>0</v>
      </c>
      <c r="G204" s="13">
        <v>1.64</v>
      </c>
      <c r="H204" s="14">
        <v>941.4</v>
      </c>
      <c r="I204" s="14">
        <v>13.65</v>
      </c>
    </row>
    <row r="205" spans="1:9" x14ac:dyDescent="0.25">
      <c r="A205" s="15">
        <v>44765</v>
      </c>
      <c r="B205" s="16">
        <v>16.899999999999999</v>
      </c>
      <c r="C205" s="16">
        <v>25.3</v>
      </c>
      <c r="D205" s="16">
        <v>20.3</v>
      </c>
      <c r="E205" s="16">
        <f t="shared" si="3"/>
        <v>3.4000000000000021</v>
      </c>
      <c r="F205" s="16">
        <v>22.9</v>
      </c>
      <c r="G205" s="16">
        <v>2.12</v>
      </c>
      <c r="H205" s="17">
        <v>942.4</v>
      </c>
      <c r="I205" s="17">
        <v>5.17</v>
      </c>
    </row>
    <row r="206" spans="1:9" x14ac:dyDescent="0.25">
      <c r="A206" s="12">
        <v>44766</v>
      </c>
      <c r="B206" s="13">
        <v>16</v>
      </c>
      <c r="C206" s="13">
        <v>29.9</v>
      </c>
      <c r="D206" s="13">
        <v>22.8</v>
      </c>
      <c r="E206" s="13">
        <f t="shared" si="3"/>
        <v>6.8000000000000007</v>
      </c>
      <c r="F206" s="13">
        <v>0</v>
      </c>
      <c r="G206" s="13">
        <v>1.1299999999999999</v>
      </c>
      <c r="H206" s="14">
        <v>942</v>
      </c>
      <c r="I206" s="14">
        <v>13.55</v>
      </c>
    </row>
    <row r="207" spans="1:9" x14ac:dyDescent="0.25">
      <c r="A207" s="15">
        <v>44767</v>
      </c>
      <c r="B207" s="16">
        <v>15.4</v>
      </c>
      <c r="C207" s="16">
        <v>32.1</v>
      </c>
      <c r="D207" s="16">
        <v>24.5</v>
      </c>
      <c r="E207" s="16">
        <f t="shared" si="3"/>
        <v>9.1</v>
      </c>
      <c r="F207" s="16">
        <v>0.5</v>
      </c>
      <c r="G207" s="16">
        <v>2.3199999999999998</v>
      </c>
      <c r="H207" s="17">
        <v>937.6</v>
      </c>
      <c r="I207" s="17">
        <v>11.95</v>
      </c>
    </row>
    <row r="208" spans="1:9" x14ac:dyDescent="0.25">
      <c r="A208" s="12">
        <v>44768</v>
      </c>
      <c r="B208" s="13">
        <v>17.7</v>
      </c>
      <c r="C208" s="13">
        <v>25.8</v>
      </c>
      <c r="D208" s="13">
        <v>21.1</v>
      </c>
      <c r="E208" s="13">
        <f t="shared" si="3"/>
        <v>3.4000000000000021</v>
      </c>
      <c r="F208" s="13">
        <v>7.4</v>
      </c>
      <c r="G208" s="13">
        <v>1.95</v>
      </c>
      <c r="H208" s="14">
        <v>939.5</v>
      </c>
      <c r="I208" s="14">
        <v>5.43</v>
      </c>
    </row>
    <row r="209" spans="1:9" x14ac:dyDescent="0.25">
      <c r="A209" s="15">
        <v>44769</v>
      </c>
      <c r="B209" s="16">
        <v>14.7</v>
      </c>
      <c r="C209" s="16">
        <v>26</v>
      </c>
      <c r="D209" s="16">
        <v>20.2</v>
      </c>
      <c r="E209" s="16">
        <f t="shared" si="3"/>
        <v>5.5</v>
      </c>
      <c r="F209" s="16">
        <v>0</v>
      </c>
      <c r="G209" s="16">
        <v>1.44</v>
      </c>
      <c r="H209" s="17">
        <v>938.6</v>
      </c>
      <c r="I209" s="17">
        <v>9.23</v>
      </c>
    </row>
    <row r="210" spans="1:9" x14ac:dyDescent="0.25">
      <c r="A210" s="12">
        <v>44770</v>
      </c>
      <c r="B210" s="13">
        <v>13.9</v>
      </c>
      <c r="C210" s="13">
        <v>28.6</v>
      </c>
      <c r="D210" s="13">
        <v>21</v>
      </c>
      <c r="E210" s="13">
        <f t="shared" si="3"/>
        <v>7.1</v>
      </c>
      <c r="F210" s="13">
        <v>0.7</v>
      </c>
      <c r="G210" s="13">
        <v>1.96</v>
      </c>
      <c r="H210" s="14">
        <v>937.5</v>
      </c>
      <c r="I210" s="14">
        <v>12</v>
      </c>
    </row>
    <row r="211" spans="1:9" x14ac:dyDescent="0.25">
      <c r="A211" s="15">
        <v>44771</v>
      </c>
      <c r="B211" s="16">
        <v>14</v>
      </c>
      <c r="C211" s="16">
        <v>23.3</v>
      </c>
      <c r="D211" s="16">
        <v>18.3</v>
      </c>
      <c r="E211" s="16">
        <f t="shared" si="3"/>
        <v>4.3000000000000007</v>
      </c>
      <c r="F211" s="16">
        <v>9.8000000000000007</v>
      </c>
      <c r="G211" s="16">
        <v>1.93</v>
      </c>
      <c r="H211" s="17">
        <v>939.9</v>
      </c>
      <c r="I211" s="17">
        <v>2.23</v>
      </c>
    </row>
    <row r="212" spans="1:9" x14ac:dyDescent="0.25">
      <c r="A212" s="12">
        <v>44772</v>
      </c>
      <c r="B212" s="13">
        <v>15.5</v>
      </c>
      <c r="C212" s="13">
        <v>24.8</v>
      </c>
      <c r="D212" s="13">
        <v>19.899999999999999</v>
      </c>
      <c r="E212" s="13">
        <f t="shared" si="3"/>
        <v>4.3999999999999986</v>
      </c>
      <c r="F212" s="13">
        <v>0.5</v>
      </c>
      <c r="G212" s="13">
        <v>2.38</v>
      </c>
      <c r="H212" s="14">
        <v>942.2</v>
      </c>
      <c r="I212" s="14">
        <v>9.2200000000000006</v>
      </c>
    </row>
    <row r="213" spans="1:9" x14ac:dyDescent="0.25">
      <c r="A213" s="15">
        <v>44773</v>
      </c>
      <c r="B213" s="16">
        <v>14.1</v>
      </c>
      <c r="C213" s="16">
        <v>28.2</v>
      </c>
      <c r="D213" s="16">
        <v>21.5</v>
      </c>
      <c r="E213" s="16">
        <f t="shared" si="3"/>
        <v>7.4</v>
      </c>
      <c r="F213" s="16">
        <v>0</v>
      </c>
      <c r="G213" s="16">
        <v>2.1</v>
      </c>
      <c r="H213" s="17">
        <v>942</v>
      </c>
      <c r="I213" s="17">
        <v>9.65</v>
      </c>
    </row>
    <row r="214" spans="1:9" x14ac:dyDescent="0.25">
      <c r="A214" s="12">
        <v>44774</v>
      </c>
      <c r="B214" s="13">
        <v>15</v>
      </c>
      <c r="C214" s="13">
        <v>29.3</v>
      </c>
      <c r="D214" s="13">
        <v>21.7</v>
      </c>
      <c r="E214" s="13">
        <f t="shared" si="3"/>
        <v>6.6999999999999993</v>
      </c>
      <c r="F214" s="13">
        <v>4.5</v>
      </c>
      <c r="G214" s="13">
        <v>1.76</v>
      </c>
      <c r="H214" s="14">
        <v>941.3</v>
      </c>
      <c r="I214" s="14">
        <v>10.07</v>
      </c>
    </row>
    <row r="215" spans="1:9" x14ac:dyDescent="0.25">
      <c r="A215" s="15">
        <v>44775</v>
      </c>
      <c r="B215" s="16">
        <v>14.5</v>
      </c>
      <c r="C215" s="16">
        <v>28.5</v>
      </c>
      <c r="D215" s="16">
        <v>21.3</v>
      </c>
      <c r="E215" s="16">
        <f t="shared" si="3"/>
        <v>6.8000000000000007</v>
      </c>
      <c r="F215" s="16">
        <v>0</v>
      </c>
      <c r="G215" s="16">
        <v>1.3</v>
      </c>
      <c r="H215" s="17">
        <v>941.8</v>
      </c>
      <c r="I215" s="17">
        <v>13.02</v>
      </c>
    </row>
    <row r="216" spans="1:9" x14ac:dyDescent="0.25">
      <c r="A216" s="12">
        <v>44776</v>
      </c>
      <c r="B216" s="13">
        <v>14.2</v>
      </c>
      <c r="C216" s="13">
        <v>32.1</v>
      </c>
      <c r="D216" s="13">
        <v>23.2</v>
      </c>
      <c r="E216" s="13">
        <f t="shared" si="3"/>
        <v>9</v>
      </c>
      <c r="F216" s="13">
        <v>0</v>
      </c>
      <c r="G216" s="13">
        <v>1.26</v>
      </c>
      <c r="H216" s="14">
        <v>940.2</v>
      </c>
      <c r="I216" s="14">
        <v>13.85</v>
      </c>
    </row>
    <row r="217" spans="1:9" x14ac:dyDescent="0.25">
      <c r="A217" s="15">
        <v>44777</v>
      </c>
      <c r="B217" s="16">
        <v>14.8</v>
      </c>
      <c r="C217" s="16">
        <v>35.299999999999997</v>
      </c>
      <c r="D217" s="16">
        <v>24.7</v>
      </c>
      <c r="E217" s="16">
        <f t="shared" si="3"/>
        <v>9.8999999999999986</v>
      </c>
      <c r="F217" s="16">
        <v>0</v>
      </c>
      <c r="G217" s="16">
        <v>1.63</v>
      </c>
      <c r="H217" s="17">
        <v>938.9</v>
      </c>
      <c r="I217" s="17">
        <v>13.8</v>
      </c>
    </row>
    <row r="218" spans="1:9" x14ac:dyDescent="0.25">
      <c r="A218" s="12">
        <v>44778</v>
      </c>
      <c r="B218" s="13">
        <v>17</v>
      </c>
      <c r="C218" s="13">
        <v>31.1</v>
      </c>
      <c r="D218" s="13">
        <v>23.3</v>
      </c>
      <c r="E218" s="13">
        <f t="shared" si="3"/>
        <v>6.3000000000000007</v>
      </c>
      <c r="F218" s="13">
        <v>14.4</v>
      </c>
      <c r="G218" s="13">
        <v>1.97</v>
      </c>
      <c r="H218" s="14">
        <v>940</v>
      </c>
      <c r="I218" s="14">
        <v>8.83</v>
      </c>
    </row>
    <row r="219" spans="1:9" x14ac:dyDescent="0.25">
      <c r="A219" s="15">
        <v>44779</v>
      </c>
      <c r="B219" s="16">
        <v>15</v>
      </c>
      <c r="C219" s="16">
        <v>20.100000000000001</v>
      </c>
      <c r="D219" s="16">
        <v>17.5</v>
      </c>
      <c r="E219" s="16">
        <f t="shared" si="3"/>
        <v>2.5</v>
      </c>
      <c r="F219" s="16">
        <v>0.6</v>
      </c>
      <c r="G219" s="16">
        <v>2.15</v>
      </c>
      <c r="H219" s="17">
        <v>945.3</v>
      </c>
      <c r="I219" s="17">
        <v>1.73</v>
      </c>
    </row>
    <row r="220" spans="1:9" x14ac:dyDescent="0.25">
      <c r="A220" s="12">
        <v>44780</v>
      </c>
      <c r="B220" s="13">
        <v>14.2</v>
      </c>
      <c r="C220" s="13">
        <v>22.9</v>
      </c>
      <c r="D220" s="13">
        <v>18.600000000000001</v>
      </c>
      <c r="E220" s="13">
        <f t="shared" si="3"/>
        <v>4.4000000000000021</v>
      </c>
      <c r="F220" s="13">
        <v>0</v>
      </c>
      <c r="G220" s="13">
        <v>2.08</v>
      </c>
      <c r="H220" s="14">
        <v>943.1</v>
      </c>
      <c r="I220" s="14">
        <v>2.73</v>
      </c>
    </row>
    <row r="221" spans="1:9" x14ac:dyDescent="0.25">
      <c r="A221" s="15">
        <v>44781</v>
      </c>
      <c r="B221" s="16">
        <v>11.4</v>
      </c>
      <c r="C221" s="16">
        <v>26.7</v>
      </c>
      <c r="D221" s="16">
        <v>19.5</v>
      </c>
      <c r="E221" s="16">
        <f t="shared" si="3"/>
        <v>8.1</v>
      </c>
      <c r="F221" s="16">
        <v>0</v>
      </c>
      <c r="G221" s="16">
        <v>2.0099999999999998</v>
      </c>
      <c r="H221" s="17">
        <v>944.1</v>
      </c>
      <c r="I221" s="17">
        <v>13.68</v>
      </c>
    </row>
    <row r="222" spans="1:9" x14ac:dyDescent="0.25">
      <c r="A222" s="12">
        <v>44782</v>
      </c>
      <c r="B222" s="13">
        <v>12.1</v>
      </c>
      <c r="C222" s="13">
        <v>27.1</v>
      </c>
      <c r="D222" s="13">
        <v>20.100000000000001</v>
      </c>
      <c r="E222" s="13">
        <f t="shared" si="3"/>
        <v>8.0000000000000018</v>
      </c>
      <c r="F222" s="13">
        <v>0</v>
      </c>
      <c r="G222" s="13">
        <v>2.38</v>
      </c>
      <c r="H222" s="14">
        <v>945.6</v>
      </c>
      <c r="I222" s="14">
        <v>13.65</v>
      </c>
    </row>
    <row r="223" spans="1:9" x14ac:dyDescent="0.25">
      <c r="A223" s="15">
        <v>44783</v>
      </c>
      <c r="B223" s="16">
        <v>14.3</v>
      </c>
      <c r="C223" s="16">
        <v>27.2</v>
      </c>
      <c r="D223" s="16">
        <v>20.7</v>
      </c>
      <c r="E223" s="16">
        <f t="shared" si="3"/>
        <v>6.3999999999999986</v>
      </c>
      <c r="F223" s="16">
        <v>0</v>
      </c>
      <c r="G223" s="16">
        <v>2.75</v>
      </c>
      <c r="H223" s="17">
        <v>944.4</v>
      </c>
      <c r="I223" s="17">
        <v>13.6</v>
      </c>
    </row>
    <row r="224" spans="1:9" x14ac:dyDescent="0.25">
      <c r="A224" s="12">
        <v>44784</v>
      </c>
      <c r="B224" s="13">
        <v>13.7</v>
      </c>
      <c r="C224" s="13">
        <v>27.9</v>
      </c>
      <c r="D224" s="13">
        <v>20.8</v>
      </c>
      <c r="E224" s="13">
        <f t="shared" si="3"/>
        <v>7.1000000000000014</v>
      </c>
      <c r="F224" s="13">
        <v>0</v>
      </c>
      <c r="G224" s="13">
        <v>2.2400000000000002</v>
      </c>
      <c r="H224" s="14">
        <v>942.2</v>
      </c>
      <c r="I224" s="14">
        <v>13.3</v>
      </c>
    </row>
    <row r="225" spans="1:9" x14ac:dyDescent="0.25">
      <c r="A225" s="15">
        <v>44785</v>
      </c>
      <c r="B225" s="16">
        <v>12.3</v>
      </c>
      <c r="C225" s="16">
        <v>27.5</v>
      </c>
      <c r="D225" s="16">
        <v>19.899999999999999</v>
      </c>
      <c r="E225" s="16">
        <f t="shared" si="3"/>
        <v>7.5999999999999979</v>
      </c>
      <c r="F225" s="16">
        <v>0</v>
      </c>
      <c r="G225" s="16">
        <v>2.5099999999999998</v>
      </c>
      <c r="H225" s="17">
        <v>940</v>
      </c>
      <c r="I225" s="17">
        <v>13.37</v>
      </c>
    </row>
    <row r="226" spans="1:9" x14ac:dyDescent="0.25">
      <c r="A226" s="12">
        <v>44786</v>
      </c>
      <c r="B226" s="13">
        <v>11.6</v>
      </c>
      <c r="C226" s="13">
        <v>27.2</v>
      </c>
      <c r="D226" s="13">
        <v>19.5</v>
      </c>
      <c r="E226" s="13">
        <f t="shared" si="3"/>
        <v>7.9</v>
      </c>
      <c r="F226" s="13">
        <v>0</v>
      </c>
      <c r="G226" s="13">
        <v>2.23</v>
      </c>
      <c r="H226" s="14">
        <v>938.3</v>
      </c>
      <c r="I226" s="14">
        <v>13.23</v>
      </c>
    </row>
    <row r="227" spans="1:9" x14ac:dyDescent="0.25">
      <c r="A227" s="15">
        <v>44787</v>
      </c>
      <c r="B227" s="16">
        <v>9.6</v>
      </c>
      <c r="C227" s="16">
        <v>29.2</v>
      </c>
      <c r="D227" s="16">
        <v>20.2</v>
      </c>
      <c r="E227" s="16">
        <f t="shared" si="3"/>
        <v>10.6</v>
      </c>
      <c r="F227" s="16">
        <v>0</v>
      </c>
      <c r="G227" s="16">
        <v>1.97</v>
      </c>
      <c r="H227" s="17">
        <v>933.2</v>
      </c>
      <c r="I227" s="17">
        <v>11.18</v>
      </c>
    </row>
    <row r="228" spans="1:9" x14ac:dyDescent="0.25">
      <c r="A228" s="12">
        <v>44788</v>
      </c>
      <c r="B228" s="13">
        <v>13.1</v>
      </c>
      <c r="C228" s="13">
        <v>27.3</v>
      </c>
      <c r="D228" s="13">
        <v>19.600000000000001</v>
      </c>
      <c r="E228" s="13">
        <f t="shared" si="3"/>
        <v>6.5000000000000018</v>
      </c>
      <c r="F228" s="13">
        <v>3.4</v>
      </c>
      <c r="G228" s="13">
        <v>2.73</v>
      </c>
      <c r="H228" s="14">
        <v>932.8</v>
      </c>
      <c r="I228" s="14">
        <v>8.58</v>
      </c>
    </row>
    <row r="229" spans="1:9" x14ac:dyDescent="0.25">
      <c r="A229" s="15">
        <v>44789</v>
      </c>
      <c r="B229" s="16">
        <v>11.3</v>
      </c>
      <c r="C229" s="16">
        <v>28.5</v>
      </c>
      <c r="D229" s="16">
        <v>19.7</v>
      </c>
      <c r="E229" s="16">
        <f t="shared" si="3"/>
        <v>8.3999999999999986</v>
      </c>
      <c r="F229" s="16">
        <v>0</v>
      </c>
      <c r="G229" s="16">
        <v>1.22</v>
      </c>
      <c r="H229" s="17">
        <v>934.8</v>
      </c>
      <c r="I229" s="17">
        <v>13.17</v>
      </c>
    </row>
    <row r="230" spans="1:9" x14ac:dyDescent="0.25">
      <c r="A230" s="12">
        <v>44790</v>
      </c>
      <c r="B230" s="13">
        <v>13.3</v>
      </c>
      <c r="C230" s="13">
        <v>29.7</v>
      </c>
      <c r="D230" s="13">
        <v>21.4</v>
      </c>
      <c r="E230" s="13">
        <f t="shared" si="3"/>
        <v>8.0999999999999979</v>
      </c>
      <c r="F230" s="13">
        <v>0.8</v>
      </c>
      <c r="G230" s="13">
        <v>1.62</v>
      </c>
      <c r="H230" s="14">
        <v>935.2</v>
      </c>
      <c r="I230" s="14">
        <v>8.92</v>
      </c>
    </row>
    <row r="231" spans="1:9" x14ac:dyDescent="0.25">
      <c r="A231" s="15">
        <v>44791</v>
      </c>
      <c r="B231" s="16">
        <v>14.4</v>
      </c>
      <c r="C231" s="16">
        <v>23</v>
      </c>
      <c r="D231" s="16">
        <v>18.3</v>
      </c>
      <c r="E231" s="16">
        <f t="shared" si="3"/>
        <v>3.9000000000000004</v>
      </c>
      <c r="F231" s="16">
        <v>27</v>
      </c>
      <c r="G231" s="16">
        <v>2.14</v>
      </c>
      <c r="H231" s="17">
        <v>935.8</v>
      </c>
      <c r="I231" s="17">
        <v>2.08</v>
      </c>
    </row>
    <row r="232" spans="1:9" x14ac:dyDescent="0.25">
      <c r="A232" s="12">
        <v>44792</v>
      </c>
      <c r="B232" s="13">
        <v>16.399999999999999</v>
      </c>
      <c r="C232" s="13">
        <v>18.2</v>
      </c>
      <c r="D232" s="13">
        <v>17.399999999999999</v>
      </c>
      <c r="E232" s="13">
        <f t="shared" si="3"/>
        <v>1</v>
      </c>
      <c r="F232" s="13">
        <v>52.5</v>
      </c>
      <c r="G232" s="13">
        <v>1.64</v>
      </c>
      <c r="H232" s="14">
        <v>937.3</v>
      </c>
      <c r="I232" s="14">
        <v>0</v>
      </c>
    </row>
    <row r="233" spans="1:9" x14ac:dyDescent="0.25">
      <c r="A233" s="15">
        <v>44793</v>
      </c>
      <c r="B233" s="16">
        <v>14</v>
      </c>
      <c r="C233" s="16">
        <v>22.7</v>
      </c>
      <c r="D233" s="16">
        <v>18.5</v>
      </c>
      <c r="E233" s="16">
        <f t="shared" si="3"/>
        <v>4.5</v>
      </c>
      <c r="F233" s="16">
        <v>2.5</v>
      </c>
      <c r="G233" s="16">
        <v>2.46</v>
      </c>
      <c r="H233" s="17">
        <v>941.1</v>
      </c>
      <c r="I233" s="17">
        <v>4.4000000000000004</v>
      </c>
    </row>
    <row r="234" spans="1:9" x14ac:dyDescent="0.25">
      <c r="A234" s="12">
        <v>44794</v>
      </c>
      <c r="B234" s="13">
        <v>12.6</v>
      </c>
      <c r="C234" s="13">
        <v>25.1</v>
      </c>
      <c r="D234" s="13">
        <v>18.2</v>
      </c>
      <c r="E234" s="13">
        <f t="shared" si="3"/>
        <v>5.6</v>
      </c>
      <c r="F234" s="13">
        <v>0.1</v>
      </c>
      <c r="G234" s="13">
        <v>1.1000000000000001</v>
      </c>
      <c r="H234" s="14">
        <v>939.8</v>
      </c>
      <c r="I234" s="14">
        <v>11.77</v>
      </c>
    </row>
    <row r="235" spans="1:9" x14ac:dyDescent="0.25">
      <c r="A235" s="15">
        <v>44795</v>
      </c>
      <c r="B235" s="16">
        <v>10.6</v>
      </c>
      <c r="C235" s="16">
        <v>25.8</v>
      </c>
      <c r="D235" s="16">
        <v>18.3</v>
      </c>
      <c r="E235" s="16">
        <f t="shared" si="3"/>
        <v>7.7000000000000011</v>
      </c>
      <c r="F235" s="16">
        <v>0</v>
      </c>
      <c r="G235" s="16">
        <v>1.53</v>
      </c>
      <c r="H235" s="17">
        <v>430.1</v>
      </c>
      <c r="I235" s="17">
        <v>12.7</v>
      </c>
    </row>
    <row r="236" spans="1:9" x14ac:dyDescent="0.25">
      <c r="A236" s="12">
        <v>44796</v>
      </c>
      <c r="B236" s="13">
        <v>10.1</v>
      </c>
      <c r="C236" s="13">
        <v>26.9</v>
      </c>
      <c r="D236" s="13">
        <v>18.399999999999999</v>
      </c>
      <c r="E236" s="13">
        <f t="shared" si="3"/>
        <v>8.2999999999999989</v>
      </c>
      <c r="F236" s="13">
        <v>0</v>
      </c>
      <c r="G236" s="13">
        <v>1.41</v>
      </c>
      <c r="H236" s="14">
        <v>0</v>
      </c>
      <c r="I236" s="14">
        <v>12.9</v>
      </c>
    </row>
    <row r="237" spans="1:9" x14ac:dyDescent="0.25">
      <c r="A237" s="15">
        <v>44797</v>
      </c>
      <c r="B237" s="16">
        <v>10.4</v>
      </c>
      <c r="C237" s="16">
        <v>27</v>
      </c>
      <c r="D237" s="16">
        <v>19.2</v>
      </c>
      <c r="E237" s="16">
        <f t="shared" si="3"/>
        <v>8.7999999999999989</v>
      </c>
      <c r="F237" s="16">
        <v>0</v>
      </c>
      <c r="G237" s="16">
        <v>1.8</v>
      </c>
      <c r="H237" s="17">
        <v>0</v>
      </c>
      <c r="I237" s="17">
        <v>12.35</v>
      </c>
    </row>
    <row r="238" spans="1:9" x14ac:dyDescent="0.25">
      <c r="A238" s="12">
        <v>44798</v>
      </c>
      <c r="B238" s="13">
        <v>13.3</v>
      </c>
      <c r="C238" s="13">
        <v>28.5</v>
      </c>
      <c r="D238" s="13">
        <v>20.2</v>
      </c>
      <c r="E238" s="13">
        <f t="shared" si="3"/>
        <v>6.8999999999999986</v>
      </c>
      <c r="F238" s="13">
        <v>0</v>
      </c>
      <c r="G238" s="13">
        <v>1.29</v>
      </c>
      <c r="H238" s="14">
        <v>156.5</v>
      </c>
      <c r="I238" s="14">
        <v>12.85</v>
      </c>
    </row>
    <row r="239" spans="1:9" x14ac:dyDescent="0.25">
      <c r="A239" s="15">
        <v>44799</v>
      </c>
      <c r="B239" s="16">
        <v>12.7</v>
      </c>
      <c r="C239" s="16">
        <v>28.4</v>
      </c>
      <c r="D239" s="16">
        <v>20.5</v>
      </c>
      <c r="E239" s="16">
        <f t="shared" si="3"/>
        <v>7.8000000000000007</v>
      </c>
      <c r="F239" s="16">
        <v>1.8</v>
      </c>
      <c r="G239" s="16">
        <v>1.74</v>
      </c>
      <c r="H239" s="17">
        <v>585.5</v>
      </c>
      <c r="I239" s="17">
        <v>9.7200000000000006</v>
      </c>
    </row>
    <row r="240" spans="1:9" x14ac:dyDescent="0.25">
      <c r="A240" s="12">
        <v>44800</v>
      </c>
      <c r="B240" s="13">
        <v>16</v>
      </c>
      <c r="C240" s="13">
        <v>22.7</v>
      </c>
      <c r="D240" s="13">
        <v>18.3</v>
      </c>
      <c r="E240" s="13">
        <f t="shared" si="3"/>
        <v>2.3000000000000007</v>
      </c>
      <c r="F240" s="13">
        <v>12.3</v>
      </c>
      <c r="G240" s="13">
        <v>1.18</v>
      </c>
      <c r="H240" s="14">
        <v>937.9</v>
      </c>
      <c r="I240" s="14">
        <v>1.6</v>
      </c>
    </row>
    <row r="241" spans="1:9" x14ac:dyDescent="0.25">
      <c r="A241" s="15">
        <v>44801</v>
      </c>
      <c r="B241" s="16">
        <v>14.4</v>
      </c>
      <c r="C241" s="16">
        <v>24.4</v>
      </c>
      <c r="D241" s="16">
        <v>18.899999999999999</v>
      </c>
      <c r="E241" s="16">
        <f t="shared" si="3"/>
        <v>4.4999999999999982</v>
      </c>
      <c r="F241" s="16">
        <v>0.7</v>
      </c>
      <c r="G241" s="16">
        <v>1.45</v>
      </c>
      <c r="H241" s="17">
        <v>939.9</v>
      </c>
      <c r="I241" s="17">
        <v>7.17</v>
      </c>
    </row>
    <row r="242" spans="1:9" x14ac:dyDescent="0.25">
      <c r="A242" s="12">
        <v>44802</v>
      </c>
      <c r="B242" s="13">
        <v>12.7</v>
      </c>
      <c r="C242" s="13">
        <v>26.1</v>
      </c>
      <c r="D242" s="13">
        <v>19.399999999999999</v>
      </c>
      <c r="E242" s="13">
        <f t="shared" si="3"/>
        <v>6.6999999999999993</v>
      </c>
      <c r="F242" s="13">
        <v>0</v>
      </c>
      <c r="G242" s="13">
        <v>1.62</v>
      </c>
      <c r="H242" s="14">
        <v>941.7</v>
      </c>
      <c r="I242" s="14">
        <v>11.9</v>
      </c>
    </row>
    <row r="243" spans="1:9" x14ac:dyDescent="0.25">
      <c r="A243" s="15">
        <v>44803</v>
      </c>
      <c r="B243" s="16">
        <v>11.9</v>
      </c>
      <c r="C243" s="16">
        <v>27.3</v>
      </c>
      <c r="D243" s="16">
        <v>19.899999999999999</v>
      </c>
      <c r="E243" s="16">
        <f t="shared" si="3"/>
        <v>7.9999999999999982</v>
      </c>
      <c r="F243" s="16">
        <v>0</v>
      </c>
      <c r="G243" s="16">
        <v>1.37</v>
      </c>
      <c r="H243" s="17">
        <v>941</v>
      </c>
      <c r="I243" s="17">
        <v>9.8000000000000007</v>
      </c>
    </row>
    <row r="244" spans="1:9" x14ac:dyDescent="0.25">
      <c r="A244" s="12">
        <v>44804</v>
      </c>
      <c r="B244" s="13">
        <v>12.7</v>
      </c>
      <c r="C244" s="13">
        <v>20.2</v>
      </c>
      <c r="D244" s="13">
        <v>16.899999999999999</v>
      </c>
      <c r="E244" s="13">
        <f t="shared" si="3"/>
        <v>4.1999999999999993</v>
      </c>
      <c r="F244" s="13">
        <v>6.2</v>
      </c>
      <c r="G244" s="13">
        <v>1.48</v>
      </c>
      <c r="H244" s="14">
        <v>941.4</v>
      </c>
      <c r="I244" s="14">
        <v>0.83</v>
      </c>
    </row>
    <row r="245" spans="1:9" x14ac:dyDescent="0.25">
      <c r="A245" s="15">
        <v>44805</v>
      </c>
      <c r="B245" s="16">
        <v>12.1</v>
      </c>
      <c r="C245" s="16">
        <v>21.5</v>
      </c>
      <c r="D245" s="16">
        <v>16.7</v>
      </c>
      <c r="E245" s="16">
        <f t="shared" si="3"/>
        <v>4.5999999999999996</v>
      </c>
      <c r="F245" s="16">
        <v>0</v>
      </c>
      <c r="G245" s="16">
        <v>1.89</v>
      </c>
      <c r="H245" s="17">
        <v>940.5</v>
      </c>
      <c r="I245" s="17">
        <v>8.68</v>
      </c>
    </row>
    <row r="246" spans="1:9" x14ac:dyDescent="0.25">
      <c r="A246" s="12">
        <v>44806</v>
      </c>
      <c r="B246" s="13">
        <v>10</v>
      </c>
      <c r="C246" s="13">
        <v>24.1</v>
      </c>
      <c r="D246" s="13">
        <v>16.600000000000001</v>
      </c>
      <c r="E246" s="13">
        <f t="shared" si="3"/>
        <v>6.6000000000000014</v>
      </c>
      <c r="F246" s="13">
        <v>0</v>
      </c>
      <c r="G246" s="13">
        <v>1.66</v>
      </c>
      <c r="H246" s="14">
        <v>937.6</v>
      </c>
      <c r="I246" s="14">
        <v>10.77</v>
      </c>
    </row>
    <row r="247" spans="1:9" x14ac:dyDescent="0.25">
      <c r="A247" s="15">
        <v>44807</v>
      </c>
      <c r="B247" s="16">
        <v>12.1</v>
      </c>
      <c r="C247" s="16">
        <v>22</v>
      </c>
      <c r="D247" s="16">
        <v>16.8</v>
      </c>
      <c r="E247" s="16">
        <f t="shared" si="3"/>
        <v>4.7000000000000011</v>
      </c>
      <c r="F247" s="16">
        <v>2.8</v>
      </c>
      <c r="G247" s="16">
        <v>1.85</v>
      </c>
      <c r="H247" s="17">
        <v>938</v>
      </c>
      <c r="I247" s="17">
        <v>6.9</v>
      </c>
    </row>
    <row r="248" spans="1:9" x14ac:dyDescent="0.25">
      <c r="A248" s="12">
        <v>44808</v>
      </c>
      <c r="B248" s="13">
        <v>10.8</v>
      </c>
      <c r="C248" s="13">
        <v>25.9</v>
      </c>
      <c r="D248" s="13">
        <v>17.8</v>
      </c>
      <c r="E248" s="13">
        <f t="shared" si="3"/>
        <v>7</v>
      </c>
      <c r="F248" s="13">
        <v>0</v>
      </c>
      <c r="G248" s="13">
        <v>1.1200000000000001</v>
      </c>
      <c r="H248" s="14">
        <v>942.8</v>
      </c>
      <c r="I248" s="14">
        <v>11.67</v>
      </c>
    </row>
    <row r="249" spans="1:9" x14ac:dyDescent="0.25">
      <c r="A249" s="15">
        <v>44809</v>
      </c>
      <c r="B249" s="16">
        <v>11.1</v>
      </c>
      <c r="C249" s="16">
        <v>26.3</v>
      </c>
      <c r="D249" s="16">
        <v>18.100000000000001</v>
      </c>
      <c r="E249" s="16">
        <f t="shared" si="3"/>
        <v>7.0000000000000018</v>
      </c>
      <c r="F249" s="16">
        <v>0</v>
      </c>
      <c r="G249" s="16">
        <v>1.34</v>
      </c>
      <c r="H249" s="17">
        <v>943.8</v>
      </c>
      <c r="I249" s="17">
        <v>9.77</v>
      </c>
    </row>
    <row r="250" spans="1:9" x14ac:dyDescent="0.25">
      <c r="A250" s="12">
        <v>44810</v>
      </c>
      <c r="B250" s="13">
        <v>12.7</v>
      </c>
      <c r="C250" s="13">
        <v>23</v>
      </c>
      <c r="D250" s="13">
        <v>18.2</v>
      </c>
      <c r="E250" s="13">
        <f t="shared" si="3"/>
        <v>5.5</v>
      </c>
      <c r="F250" s="13">
        <v>1.6</v>
      </c>
      <c r="G250" s="13">
        <v>1.62</v>
      </c>
      <c r="H250" s="14">
        <v>941.6</v>
      </c>
      <c r="I250" s="14">
        <v>3.65</v>
      </c>
    </row>
    <row r="251" spans="1:9" x14ac:dyDescent="0.25">
      <c r="A251" s="15">
        <v>44811</v>
      </c>
      <c r="B251" s="16">
        <v>14.5</v>
      </c>
      <c r="C251" s="16">
        <v>26.1</v>
      </c>
      <c r="D251" s="16">
        <v>19.8</v>
      </c>
      <c r="E251" s="16">
        <f t="shared" si="3"/>
        <v>5.3000000000000007</v>
      </c>
      <c r="F251" s="16">
        <v>9.6999999999999993</v>
      </c>
      <c r="G251" s="16">
        <v>1.48</v>
      </c>
      <c r="H251" s="17">
        <v>938.3</v>
      </c>
      <c r="I251" s="17">
        <v>7.22</v>
      </c>
    </row>
    <row r="252" spans="1:9" x14ac:dyDescent="0.25">
      <c r="A252" s="12">
        <v>44812</v>
      </c>
      <c r="B252" s="13">
        <v>11.7</v>
      </c>
      <c r="C252" s="13">
        <v>22.1</v>
      </c>
      <c r="D252" s="13">
        <v>17.2</v>
      </c>
      <c r="E252" s="13">
        <f t="shared" si="3"/>
        <v>5.5</v>
      </c>
      <c r="F252" s="13">
        <v>18.3</v>
      </c>
      <c r="G252" s="13">
        <v>2.83</v>
      </c>
      <c r="H252" s="14">
        <v>936.7</v>
      </c>
      <c r="I252" s="14">
        <v>7.47</v>
      </c>
    </row>
    <row r="253" spans="1:9" x14ac:dyDescent="0.25">
      <c r="A253" s="15">
        <v>44813</v>
      </c>
      <c r="B253" s="16">
        <v>10.199999999999999</v>
      </c>
      <c r="C253" s="16">
        <v>20.399999999999999</v>
      </c>
      <c r="D253" s="16">
        <v>15</v>
      </c>
      <c r="E253" s="16">
        <f t="shared" si="3"/>
        <v>4.8000000000000007</v>
      </c>
      <c r="F253" s="16">
        <v>4.3</v>
      </c>
      <c r="G253" s="16">
        <v>2.1</v>
      </c>
      <c r="H253" s="17">
        <v>938</v>
      </c>
      <c r="I253" s="17">
        <v>5.22</v>
      </c>
    </row>
    <row r="254" spans="1:9" x14ac:dyDescent="0.25">
      <c r="A254" s="12">
        <v>44814</v>
      </c>
      <c r="B254" s="13">
        <v>12.6</v>
      </c>
      <c r="C254" s="13">
        <v>17.8</v>
      </c>
      <c r="D254" s="13">
        <v>14.8</v>
      </c>
      <c r="E254" s="13">
        <f t="shared" si="3"/>
        <v>2.2000000000000011</v>
      </c>
      <c r="F254" s="13">
        <v>5.3</v>
      </c>
      <c r="G254" s="13">
        <v>3.02</v>
      </c>
      <c r="H254" s="14">
        <v>940</v>
      </c>
      <c r="I254" s="14">
        <v>2.4500000000000002</v>
      </c>
    </row>
    <row r="255" spans="1:9" x14ac:dyDescent="0.25">
      <c r="A255" s="15">
        <v>44815</v>
      </c>
      <c r="B255" s="16">
        <v>10.199999999999999</v>
      </c>
      <c r="C255" s="16">
        <v>19.3</v>
      </c>
      <c r="D255" s="16">
        <v>15.1</v>
      </c>
      <c r="E255" s="16">
        <f t="shared" si="3"/>
        <v>4.9000000000000004</v>
      </c>
      <c r="F255" s="16">
        <v>0.3</v>
      </c>
      <c r="G255" s="16">
        <v>2.15</v>
      </c>
      <c r="H255" s="17">
        <v>941.8</v>
      </c>
      <c r="I255" s="17">
        <v>2.23</v>
      </c>
    </row>
    <row r="256" spans="1:9" x14ac:dyDescent="0.25">
      <c r="A256" s="12">
        <v>44816</v>
      </c>
      <c r="B256" s="13">
        <v>7.4</v>
      </c>
      <c r="C256" s="13">
        <v>23.3</v>
      </c>
      <c r="D256" s="13">
        <v>14.8</v>
      </c>
      <c r="E256" s="13">
        <f t="shared" si="3"/>
        <v>7.4</v>
      </c>
      <c r="F256" s="13">
        <v>0.1</v>
      </c>
      <c r="G256" s="13">
        <v>1.0900000000000001</v>
      </c>
      <c r="H256" s="14">
        <v>939.1</v>
      </c>
      <c r="I256" s="14">
        <v>11.5</v>
      </c>
    </row>
    <row r="257" spans="1:9" x14ac:dyDescent="0.25">
      <c r="A257" s="15">
        <v>44817</v>
      </c>
      <c r="B257" s="16">
        <v>8.6</v>
      </c>
      <c r="C257" s="16">
        <v>26.9</v>
      </c>
      <c r="D257" s="16">
        <v>17.399999999999999</v>
      </c>
      <c r="E257" s="16">
        <f t="shared" si="3"/>
        <v>8.7999999999999989</v>
      </c>
      <c r="F257" s="16">
        <v>0</v>
      </c>
      <c r="G257" s="16">
        <v>0.93</v>
      </c>
      <c r="H257" s="17">
        <v>935.4</v>
      </c>
      <c r="I257" s="17">
        <v>8.1</v>
      </c>
    </row>
    <row r="258" spans="1:9" x14ac:dyDescent="0.25">
      <c r="A258" s="12">
        <v>44818</v>
      </c>
      <c r="B258" s="13">
        <v>16.8</v>
      </c>
      <c r="C258" s="13">
        <v>23.5</v>
      </c>
      <c r="D258" s="13">
        <v>20</v>
      </c>
      <c r="E258" s="13">
        <f t="shared" ref="E258:E321" si="4">D258-B258</f>
        <v>3.1999999999999993</v>
      </c>
      <c r="F258" s="13">
        <v>2</v>
      </c>
      <c r="G258" s="13">
        <v>2.78</v>
      </c>
      <c r="H258" s="14">
        <v>932</v>
      </c>
      <c r="I258" s="14">
        <v>2.77</v>
      </c>
    </row>
    <row r="259" spans="1:9" x14ac:dyDescent="0.25">
      <c r="A259" s="15">
        <v>44819</v>
      </c>
      <c r="B259" s="16">
        <v>13.9</v>
      </c>
      <c r="C259" s="16">
        <v>19.399999999999999</v>
      </c>
      <c r="D259" s="16">
        <v>17.100000000000001</v>
      </c>
      <c r="E259" s="16">
        <f t="shared" si="4"/>
        <v>3.2000000000000011</v>
      </c>
      <c r="F259" s="16">
        <v>1.8</v>
      </c>
      <c r="G259" s="16">
        <v>3.02</v>
      </c>
      <c r="H259" s="17">
        <v>932.7</v>
      </c>
      <c r="I259" s="17">
        <v>0.67</v>
      </c>
    </row>
    <row r="260" spans="1:9" x14ac:dyDescent="0.25">
      <c r="A260" s="12">
        <v>44820</v>
      </c>
      <c r="B260" s="13">
        <v>10.3</v>
      </c>
      <c r="C260" s="13">
        <v>16.100000000000001</v>
      </c>
      <c r="D260" s="13">
        <v>13</v>
      </c>
      <c r="E260" s="13">
        <f t="shared" si="4"/>
        <v>2.6999999999999993</v>
      </c>
      <c r="F260" s="13">
        <v>7.7</v>
      </c>
      <c r="G260" s="13">
        <v>1.39</v>
      </c>
      <c r="H260" s="14">
        <v>934.1</v>
      </c>
      <c r="I260" s="14">
        <v>0.62</v>
      </c>
    </row>
    <row r="261" spans="1:9" x14ac:dyDescent="0.25">
      <c r="A261" s="15">
        <v>44821</v>
      </c>
      <c r="B261" s="16">
        <v>8.6999999999999993</v>
      </c>
      <c r="C261" s="16">
        <v>12.5</v>
      </c>
      <c r="D261" s="16">
        <v>10.199999999999999</v>
      </c>
      <c r="E261" s="16">
        <f t="shared" si="4"/>
        <v>1.5</v>
      </c>
      <c r="F261" s="16">
        <v>2.2000000000000002</v>
      </c>
      <c r="G261" s="16">
        <v>2.42</v>
      </c>
      <c r="H261" s="17">
        <v>937.3</v>
      </c>
      <c r="I261" s="17">
        <v>2.8</v>
      </c>
    </row>
    <row r="262" spans="1:9" x14ac:dyDescent="0.25">
      <c r="A262" s="12">
        <v>44822</v>
      </c>
      <c r="B262" s="13">
        <v>8.8000000000000007</v>
      </c>
      <c r="C262" s="13">
        <v>14.4</v>
      </c>
      <c r="D262" s="13">
        <v>11.1</v>
      </c>
      <c r="E262" s="13">
        <f t="shared" si="4"/>
        <v>2.2999999999999989</v>
      </c>
      <c r="F262" s="13">
        <v>0.5</v>
      </c>
      <c r="G262" s="13">
        <v>3.42</v>
      </c>
      <c r="H262" s="14">
        <v>939.5</v>
      </c>
      <c r="I262" s="14">
        <v>1.23</v>
      </c>
    </row>
    <row r="263" spans="1:9" x14ac:dyDescent="0.25">
      <c r="A263" s="15">
        <v>44823</v>
      </c>
      <c r="B263" s="16">
        <v>6.9</v>
      </c>
      <c r="C263" s="16">
        <v>14.9</v>
      </c>
      <c r="D263" s="16">
        <v>10.7</v>
      </c>
      <c r="E263" s="16">
        <f t="shared" si="4"/>
        <v>3.7999999999999989</v>
      </c>
      <c r="F263" s="16">
        <v>0.2</v>
      </c>
      <c r="G263" s="16">
        <v>1.38</v>
      </c>
      <c r="H263" s="17">
        <v>941.9</v>
      </c>
      <c r="I263" s="17">
        <v>6.6</v>
      </c>
    </row>
    <row r="264" spans="1:9" x14ac:dyDescent="0.25">
      <c r="A264" s="12">
        <v>44824</v>
      </c>
      <c r="B264" s="13">
        <v>3.1</v>
      </c>
      <c r="C264" s="13">
        <v>13.9</v>
      </c>
      <c r="D264" s="13">
        <v>8.8000000000000007</v>
      </c>
      <c r="E264" s="13">
        <f t="shared" si="4"/>
        <v>5.7000000000000011</v>
      </c>
      <c r="F264" s="13">
        <v>0</v>
      </c>
      <c r="G264" s="13">
        <v>1.2</v>
      </c>
      <c r="H264" s="14">
        <v>944.3</v>
      </c>
      <c r="I264" s="14">
        <v>4.17</v>
      </c>
    </row>
    <row r="265" spans="1:9" x14ac:dyDescent="0.25">
      <c r="A265" s="15">
        <v>44825</v>
      </c>
      <c r="B265" s="16">
        <v>4.0999999999999996</v>
      </c>
      <c r="C265" s="16">
        <v>16.399999999999999</v>
      </c>
      <c r="D265" s="16">
        <v>9.9</v>
      </c>
      <c r="E265" s="16">
        <f t="shared" si="4"/>
        <v>5.8000000000000007</v>
      </c>
      <c r="F265" s="16">
        <v>0</v>
      </c>
      <c r="G265" s="16">
        <v>2.29</v>
      </c>
      <c r="H265" s="17">
        <v>945</v>
      </c>
      <c r="I265" s="17">
        <v>11.45</v>
      </c>
    </row>
    <row r="266" spans="1:9" x14ac:dyDescent="0.25">
      <c r="A266" s="12">
        <v>44826</v>
      </c>
      <c r="B266" s="13">
        <v>3.4</v>
      </c>
      <c r="C266" s="13">
        <v>17.5</v>
      </c>
      <c r="D266" s="13">
        <v>9.6</v>
      </c>
      <c r="E266" s="13">
        <f t="shared" si="4"/>
        <v>6.1999999999999993</v>
      </c>
      <c r="F266" s="13">
        <v>0</v>
      </c>
      <c r="G266" s="13">
        <v>1.58</v>
      </c>
      <c r="H266" s="14">
        <v>943</v>
      </c>
      <c r="I266" s="14">
        <v>11.42</v>
      </c>
    </row>
    <row r="267" spans="1:9" x14ac:dyDescent="0.25">
      <c r="A267" s="15">
        <v>44827</v>
      </c>
      <c r="B267" s="16">
        <v>2.6</v>
      </c>
      <c r="C267" s="16">
        <v>19.100000000000001</v>
      </c>
      <c r="D267" s="16">
        <v>10.6</v>
      </c>
      <c r="E267" s="16">
        <f t="shared" si="4"/>
        <v>8</v>
      </c>
      <c r="F267" s="16">
        <v>0</v>
      </c>
      <c r="G267" s="16">
        <v>1.6</v>
      </c>
      <c r="H267" s="17">
        <v>939.7</v>
      </c>
      <c r="I267" s="17">
        <v>8.08</v>
      </c>
    </row>
    <row r="268" spans="1:9" x14ac:dyDescent="0.25">
      <c r="A268" s="12">
        <v>44828</v>
      </c>
      <c r="B268" s="13">
        <v>9.1999999999999993</v>
      </c>
      <c r="C268" s="13">
        <v>14.7</v>
      </c>
      <c r="D268" s="13">
        <v>12</v>
      </c>
      <c r="E268" s="13">
        <f t="shared" si="4"/>
        <v>2.8000000000000007</v>
      </c>
      <c r="F268" s="13">
        <v>4.5999999999999996</v>
      </c>
      <c r="G268" s="13">
        <v>1.45</v>
      </c>
      <c r="H268" s="14">
        <v>936.1</v>
      </c>
      <c r="I268" s="14">
        <v>0</v>
      </c>
    </row>
    <row r="269" spans="1:9" x14ac:dyDescent="0.25">
      <c r="A269" s="15">
        <v>44829</v>
      </c>
      <c r="B269" s="16">
        <v>8.9</v>
      </c>
      <c r="C269" s="16">
        <v>17</v>
      </c>
      <c r="D269" s="16">
        <v>11.6</v>
      </c>
      <c r="E269" s="16">
        <f t="shared" si="4"/>
        <v>2.6999999999999993</v>
      </c>
      <c r="F269" s="16">
        <v>6.9</v>
      </c>
      <c r="G269" s="16">
        <v>1.65</v>
      </c>
      <c r="H269" s="17">
        <v>934.6</v>
      </c>
      <c r="I269" s="17">
        <v>1.9</v>
      </c>
    </row>
    <row r="270" spans="1:9" x14ac:dyDescent="0.25">
      <c r="A270" s="12">
        <v>44830</v>
      </c>
      <c r="B270" s="13">
        <v>10.4</v>
      </c>
      <c r="C270" s="13">
        <v>15.2</v>
      </c>
      <c r="D270" s="13">
        <v>12</v>
      </c>
      <c r="E270" s="13">
        <f t="shared" si="4"/>
        <v>1.5999999999999996</v>
      </c>
      <c r="F270" s="13">
        <v>0.6</v>
      </c>
      <c r="G270" s="13">
        <v>2.87</v>
      </c>
      <c r="H270" s="14">
        <v>930.6</v>
      </c>
      <c r="I270" s="14">
        <v>3.72</v>
      </c>
    </row>
    <row r="271" spans="1:9" x14ac:dyDescent="0.25">
      <c r="A271" s="15">
        <v>44831</v>
      </c>
      <c r="B271" s="16">
        <v>8.8000000000000007</v>
      </c>
      <c r="C271" s="16">
        <v>11.9</v>
      </c>
      <c r="D271" s="16">
        <v>9.8000000000000007</v>
      </c>
      <c r="E271" s="16">
        <f t="shared" si="4"/>
        <v>1</v>
      </c>
      <c r="F271" s="16">
        <v>6.9</v>
      </c>
      <c r="G271" s="16">
        <v>4.83</v>
      </c>
      <c r="H271" s="17">
        <v>925.7</v>
      </c>
      <c r="I271" s="17">
        <v>1.07</v>
      </c>
    </row>
    <row r="272" spans="1:9" x14ac:dyDescent="0.25">
      <c r="A272" s="12">
        <v>44832</v>
      </c>
      <c r="B272" s="13">
        <v>7.8</v>
      </c>
      <c r="C272" s="13">
        <v>10.1</v>
      </c>
      <c r="D272" s="13">
        <v>9</v>
      </c>
      <c r="E272" s="13">
        <f t="shared" si="4"/>
        <v>1.2000000000000002</v>
      </c>
      <c r="F272" s="13">
        <v>27.8</v>
      </c>
      <c r="G272" s="13">
        <v>2.33</v>
      </c>
      <c r="H272" s="14">
        <v>923.4</v>
      </c>
      <c r="I272" s="14">
        <v>0</v>
      </c>
    </row>
    <row r="273" spans="1:9" x14ac:dyDescent="0.25">
      <c r="A273" s="15">
        <v>44833</v>
      </c>
      <c r="B273" s="16">
        <v>7.3</v>
      </c>
      <c r="C273" s="16">
        <v>11.8</v>
      </c>
      <c r="D273" s="16">
        <v>9.3000000000000007</v>
      </c>
      <c r="E273" s="16">
        <f t="shared" si="4"/>
        <v>2.0000000000000009</v>
      </c>
      <c r="F273" s="16">
        <v>2.2000000000000002</v>
      </c>
      <c r="G273" s="16">
        <v>0.83</v>
      </c>
      <c r="H273" s="17">
        <v>925.7</v>
      </c>
      <c r="I273" s="17">
        <v>0.2</v>
      </c>
    </row>
    <row r="274" spans="1:9" x14ac:dyDescent="0.25">
      <c r="A274" s="12">
        <v>44834</v>
      </c>
      <c r="B274" s="13">
        <v>5.3</v>
      </c>
      <c r="C274" s="13">
        <v>12.3</v>
      </c>
      <c r="D274" s="13">
        <v>8.3000000000000007</v>
      </c>
      <c r="E274" s="13">
        <f t="shared" si="4"/>
        <v>3.0000000000000009</v>
      </c>
      <c r="F274" s="13">
        <v>0</v>
      </c>
      <c r="G274" s="13">
        <v>1.32</v>
      </c>
      <c r="H274" s="14">
        <v>933.3</v>
      </c>
      <c r="I274" s="14">
        <v>1.93</v>
      </c>
    </row>
    <row r="275" spans="1:9" x14ac:dyDescent="0.25">
      <c r="A275" s="15">
        <v>44835</v>
      </c>
      <c r="B275" s="16">
        <v>3.7</v>
      </c>
      <c r="C275" s="16">
        <v>12.5</v>
      </c>
      <c r="D275" s="16">
        <v>9.1</v>
      </c>
      <c r="E275" s="16">
        <f t="shared" si="4"/>
        <v>5.3999999999999995</v>
      </c>
      <c r="F275" s="16">
        <v>0.7</v>
      </c>
      <c r="G275" s="16">
        <v>3.22</v>
      </c>
      <c r="H275" s="17">
        <v>938.1</v>
      </c>
      <c r="I275" s="17">
        <v>0</v>
      </c>
    </row>
    <row r="276" spans="1:9" x14ac:dyDescent="0.25">
      <c r="A276" s="12">
        <v>44836</v>
      </c>
      <c r="B276" s="13">
        <v>11.8</v>
      </c>
      <c r="C276" s="13">
        <v>18.600000000000001</v>
      </c>
      <c r="D276" s="13">
        <v>14.8</v>
      </c>
      <c r="E276" s="13">
        <f t="shared" si="4"/>
        <v>3</v>
      </c>
      <c r="F276" s="13">
        <v>9.4</v>
      </c>
      <c r="G276" s="13">
        <v>3.76</v>
      </c>
      <c r="H276" s="14">
        <v>943.2</v>
      </c>
      <c r="I276" s="14">
        <v>1.23</v>
      </c>
    </row>
    <row r="277" spans="1:9" x14ac:dyDescent="0.25">
      <c r="A277" s="15">
        <v>44837</v>
      </c>
      <c r="B277" s="16">
        <v>6</v>
      </c>
      <c r="C277" s="16">
        <v>16.3</v>
      </c>
      <c r="D277" s="16">
        <v>11.5</v>
      </c>
      <c r="E277" s="16">
        <f t="shared" si="4"/>
        <v>5.5</v>
      </c>
      <c r="F277" s="16">
        <v>0.2</v>
      </c>
      <c r="G277" s="16">
        <v>1.4</v>
      </c>
      <c r="H277" s="17">
        <v>947.3</v>
      </c>
      <c r="I277" s="17">
        <v>8.9700000000000006</v>
      </c>
    </row>
    <row r="278" spans="1:9" x14ac:dyDescent="0.25">
      <c r="A278" s="12">
        <v>44838</v>
      </c>
      <c r="B278" s="13">
        <v>3.7</v>
      </c>
      <c r="C278" s="13">
        <v>17.3</v>
      </c>
      <c r="D278" s="13">
        <v>8.9</v>
      </c>
      <c r="E278" s="13">
        <f t="shared" si="4"/>
        <v>5.2</v>
      </c>
      <c r="F278" s="13">
        <v>0</v>
      </c>
      <c r="G278" s="13">
        <v>1.02</v>
      </c>
      <c r="H278" s="14">
        <v>945</v>
      </c>
      <c r="I278" s="14">
        <v>6.28</v>
      </c>
    </row>
    <row r="279" spans="1:9" x14ac:dyDescent="0.25">
      <c r="A279" s="15">
        <v>44839</v>
      </c>
      <c r="B279" s="16">
        <v>4.8</v>
      </c>
      <c r="C279" s="16">
        <v>21</v>
      </c>
      <c r="D279" s="16">
        <v>11.8</v>
      </c>
      <c r="E279" s="16">
        <f t="shared" si="4"/>
        <v>7.0000000000000009</v>
      </c>
      <c r="F279" s="16">
        <v>0.1</v>
      </c>
      <c r="G279" s="16">
        <v>1.68</v>
      </c>
      <c r="H279" s="17">
        <v>945.7</v>
      </c>
      <c r="I279" s="17">
        <v>8.1300000000000008</v>
      </c>
    </row>
    <row r="280" spans="1:9" x14ac:dyDescent="0.25">
      <c r="A280" s="12">
        <v>44840</v>
      </c>
      <c r="B280" s="13">
        <v>5.4</v>
      </c>
      <c r="C280" s="13">
        <v>20</v>
      </c>
      <c r="D280" s="13">
        <v>12.9</v>
      </c>
      <c r="E280" s="13">
        <f t="shared" si="4"/>
        <v>7.5</v>
      </c>
      <c r="F280" s="13">
        <v>0</v>
      </c>
      <c r="G280" s="13">
        <v>1.34</v>
      </c>
      <c r="H280" s="14">
        <v>950.9</v>
      </c>
      <c r="I280" s="14">
        <v>10.25</v>
      </c>
    </row>
    <row r="281" spans="1:9" x14ac:dyDescent="0.25">
      <c r="A281" s="15">
        <v>44841</v>
      </c>
      <c r="B281" s="16">
        <v>8.6</v>
      </c>
      <c r="C281" s="16">
        <v>16.3</v>
      </c>
      <c r="D281" s="16">
        <v>12.4</v>
      </c>
      <c r="E281" s="16">
        <f t="shared" si="4"/>
        <v>3.8000000000000007</v>
      </c>
      <c r="F281" s="16">
        <v>0</v>
      </c>
      <c r="G281" s="16">
        <v>1.02</v>
      </c>
      <c r="H281" s="17">
        <v>946.4</v>
      </c>
      <c r="I281" s="17">
        <v>1.2</v>
      </c>
    </row>
    <row r="282" spans="1:9" x14ac:dyDescent="0.25">
      <c r="A282" s="12">
        <v>44842</v>
      </c>
      <c r="B282" s="13">
        <v>8.1</v>
      </c>
      <c r="C282" s="13">
        <v>16.7</v>
      </c>
      <c r="D282" s="13">
        <v>11.9</v>
      </c>
      <c r="E282" s="13">
        <f t="shared" si="4"/>
        <v>3.8000000000000007</v>
      </c>
      <c r="F282" s="13">
        <v>0.1</v>
      </c>
      <c r="G282" s="13">
        <v>1.2</v>
      </c>
      <c r="H282" s="14">
        <v>944</v>
      </c>
      <c r="I282" s="14">
        <v>0</v>
      </c>
    </row>
    <row r="283" spans="1:9" x14ac:dyDescent="0.25">
      <c r="A283" s="15">
        <v>44843</v>
      </c>
      <c r="B283" s="16">
        <v>7.5</v>
      </c>
      <c r="C283" s="16">
        <v>14.5</v>
      </c>
      <c r="D283" s="16">
        <v>10.7</v>
      </c>
      <c r="E283" s="16">
        <f t="shared" si="4"/>
        <v>3.1999999999999993</v>
      </c>
      <c r="F283" s="16">
        <v>0</v>
      </c>
      <c r="G283" s="16">
        <v>1.68</v>
      </c>
      <c r="H283" s="17">
        <v>942.7</v>
      </c>
      <c r="I283" s="17">
        <v>1.62</v>
      </c>
    </row>
    <row r="284" spans="1:9" x14ac:dyDescent="0.25">
      <c r="A284" s="12">
        <v>44844</v>
      </c>
      <c r="B284" s="13">
        <v>7.6</v>
      </c>
      <c r="C284" s="13">
        <v>19</v>
      </c>
      <c r="D284" s="13">
        <v>12.2</v>
      </c>
      <c r="E284" s="13">
        <f t="shared" si="4"/>
        <v>4.5999999999999996</v>
      </c>
      <c r="F284" s="13">
        <v>0</v>
      </c>
      <c r="G284" s="13">
        <v>1.21</v>
      </c>
      <c r="H284" s="14">
        <v>941.8</v>
      </c>
      <c r="I284" s="14">
        <v>2.92</v>
      </c>
    </row>
    <row r="285" spans="1:9" x14ac:dyDescent="0.25">
      <c r="A285" s="15">
        <v>44845</v>
      </c>
      <c r="B285" s="16">
        <v>9.6999999999999993</v>
      </c>
      <c r="C285" s="16">
        <v>18</v>
      </c>
      <c r="D285" s="16">
        <v>13.2</v>
      </c>
      <c r="E285" s="16">
        <f t="shared" si="4"/>
        <v>3.5</v>
      </c>
      <c r="F285" s="16">
        <v>0</v>
      </c>
      <c r="G285" s="16">
        <v>1.54</v>
      </c>
      <c r="H285" s="17">
        <v>944.9</v>
      </c>
      <c r="I285" s="17">
        <v>4.58</v>
      </c>
    </row>
    <row r="286" spans="1:9" x14ac:dyDescent="0.25">
      <c r="A286" s="12">
        <v>44846</v>
      </c>
      <c r="B286" s="13">
        <v>11.4</v>
      </c>
      <c r="C286" s="13">
        <v>16.399999999999999</v>
      </c>
      <c r="D286" s="13">
        <v>13.2</v>
      </c>
      <c r="E286" s="13">
        <f t="shared" si="4"/>
        <v>1.7999999999999989</v>
      </c>
      <c r="F286" s="13">
        <v>0</v>
      </c>
      <c r="G286" s="13">
        <v>1</v>
      </c>
      <c r="H286" s="14">
        <v>944.9</v>
      </c>
      <c r="I286" s="14">
        <v>0.08</v>
      </c>
    </row>
    <row r="287" spans="1:9" x14ac:dyDescent="0.25">
      <c r="A287" s="15">
        <v>44847</v>
      </c>
      <c r="B287" s="16">
        <v>12.2</v>
      </c>
      <c r="C287" s="16">
        <v>16.2</v>
      </c>
      <c r="D287" s="16">
        <v>13.8</v>
      </c>
      <c r="E287" s="16">
        <f t="shared" si="4"/>
        <v>1.6000000000000014</v>
      </c>
      <c r="F287" s="16">
        <v>2.7</v>
      </c>
      <c r="G287" s="16">
        <v>1.59</v>
      </c>
      <c r="H287" s="17">
        <v>942.9</v>
      </c>
      <c r="I287" s="17">
        <v>0.03</v>
      </c>
    </row>
    <row r="288" spans="1:9" x14ac:dyDescent="0.25">
      <c r="A288" s="12">
        <v>44848</v>
      </c>
      <c r="B288" s="13">
        <v>11.1</v>
      </c>
      <c r="C288" s="13">
        <v>15.3</v>
      </c>
      <c r="D288" s="13">
        <v>13.4</v>
      </c>
      <c r="E288" s="13">
        <f t="shared" si="4"/>
        <v>2.3000000000000007</v>
      </c>
      <c r="F288" s="13">
        <v>7</v>
      </c>
      <c r="G288" s="13">
        <v>2.02</v>
      </c>
      <c r="H288" s="14">
        <v>939.1</v>
      </c>
      <c r="I288" s="14">
        <v>0.12</v>
      </c>
    </row>
    <row r="289" spans="1:9" x14ac:dyDescent="0.25">
      <c r="A289" s="15">
        <v>44849</v>
      </c>
      <c r="B289" s="16">
        <v>11.1</v>
      </c>
      <c r="C289" s="16">
        <v>18.399999999999999</v>
      </c>
      <c r="D289" s="16">
        <v>14.7</v>
      </c>
      <c r="E289" s="16">
        <f t="shared" si="4"/>
        <v>3.5999999999999996</v>
      </c>
      <c r="F289" s="16">
        <v>7.2</v>
      </c>
      <c r="G289" s="16">
        <v>2.62</v>
      </c>
      <c r="H289" s="17">
        <v>936.9</v>
      </c>
      <c r="I289" s="17">
        <v>1.53</v>
      </c>
    </row>
    <row r="290" spans="1:9" x14ac:dyDescent="0.25">
      <c r="A290" s="12">
        <v>44850</v>
      </c>
      <c r="B290" s="13">
        <v>9.9</v>
      </c>
      <c r="C290" s="13">
        <v>23.9</v>
      </c>
      <c r="D290" s="13">
        <v>15.1</v>
      </c>
      <c r="E290" s="13">
        <f t="shared" si="4"/>
        <v>5.1999999999999993</v>
      </c>
      <c r="F290" s="13">
        <v>0</v>
      </c>
      <c r="G290" s="13">
        <v>0.91</v>
      </c>
      <c r="H290" s="14">
        <v>942</v>
      </c>
      <c r="I290" s="14">
        <v>7.4</v>
      </c>
    </row>
    <row r="291" spans="1:9" x14ac:dyDescent="0.25">
      <c r="A291" s="15">
        <v>44851</v>
      </c>
      <c r="B291" s="16">
        <v>6.3</v>
      </c>
      <c r="C291" s="16">
        <v>21.7</v>
      </c>
      <c r="D291" s="16">
        <v>13.3</v>
      </c>
      <c r="E291" s="16">
        <f t="shared" si="4"/>
        <v>7.0000000000000009</v>
      </c>
      <c r="F291" s="16">
        <v>0</v>
      </c>
      <c r="G291" s="16">
        <v>1.25</v>
      </c>
      <c r="H291" s="17">
        <v>947.6</v>
      </c>
      <c r="I291" s="17">
        <v>10.029999999999999</v>
      </c>
    </row>
    <row r="292" spans="1:9" x14ac:dyDescent="0.25">
      <c r="A292" s="12">
        <v>44852</v>
      </c>
      <c r="B292" s="13">
        <v>9.5</v>
      </c>
      <c r="C292" s="13">
        <v>21.5</v>
      </c>
      <c r="D292" s="13">
        <v>14.7</v>
      </c>
      <c r="E292" s="13">
        <f t="shared" si="4"/>
        <v>5.1999999999999993</v>
      </c>
      <c r="F292" s="13">
        <v>0</v>
      </c>
      <c r="G292" s="13">
        <v>1.58</v>
      </c>
      <c r="H292" s="14">
        <v>949.3</v>
      </c>
      <c r="I292" s="14">
        <v>7.17</v>
      </c>
    </row>
    <row r="293" spans="1:9" x14ac:dyDescent="0.25">
      <c r="A293" s="15">
        <v>44853</v>
      </c>
      <c r="B293" s="16">
        <v>9.6999999999999993</v>
      </c>
      <c r="C293" s="16">
        <v>18.5</v>
      </c>
      <c r="D293" s="16">
        <v>13.6</v>
      </c>
      <c r="E293" s="16">
        <f t="shared" si="4"/>
        <v>3.9000000000000004</v>
      </c>
      <c r="F293" s="16">
        <v>0</v>
      </c>
      <c r="G293" s="16">
        <v>1.88</v>
      </c>
      <c r="H293" s="17">
        <v>945.5</v>
      </c>
      <c r="I293" s="17">
        <v>5.18</v>
      </c>
    </row>
    <row r="294" spans="1:9" x14ac:dyDescent="0.25">
      <c r="A294" s="12">
        <v>44854</v>
      </c>
      <c r="B294" s="13">
        <v>10.199999999999999</v>
      </c>
      <c r="C294" s="13">
        <v>16.3</v>
      </c>
      <c r="D294" s="13">
        <v>13.3</v>
      </c>
      <c r="E294" s="13">
        <f t="shared" si="4"/>
        <v>3.1000000000000014</v>
      </c>
      <c r="F294" s="13">
        <v>0.3</v>
      </c>
      <c r="G294" s="13">
        <v>1.28</v>
      </c>
      <c r="H294" s="14">
        <v>940</v>
      </c>
      <c r="I294" s="14">
        <v>2.0299999999999998</v>
      </c>
    </row>
    <row r="295" spans="1:9" x14ac:dyDescent="0.25">
      <c r="A295" s="15">
        <v>44855</v>
      </c>
      <c r="B295" s="16">
        <v>12.2</v>
      </c>
      <c r="C295" s="16">
        <v>16</v>
      </c>
      <c r="D295" s="16">
        <v>13.8</v>
      </c>
      <c r="E295" s="16">
        <f t="shared" si="4"/>
        <v>1.6000000000000014</v>
      </c>
      <c r="F295" s="16">
        <v>5.4</v>
      </c>
      <c r="G295" s="16">
        <v>1.44</v>
      </c>
      <c r="H295" s="17">
        <v>937.2</v>
      </c>
      <c r="I295" s="17">
        <v>0</v>
      </c>
    </row>
    <row r="296" spans="1:9" x14ac:dyDescent="0.25">
      <c r="A296" s="12">
        <v>44856</v>
      </c>
      <c r="B296" s="13">
        <v>8.8000000000000007</v>
      </c>
      <c r="C296" s="13">
        <v>18.899999999999999</v>
      </c>
      <c r="D296" s="13">
        <v>13.5</v>
      </c>
      <c r="E296" s="13">
        <f t="shared" si="4"/>
        <v>4.6999999999999993</v>
      </c>
      <c r="F296" s="13">
        <v>12.8</v>
      </c>
      <c r="G296" s="13">
        <v>1.61</v>
      </c>
      <c r="H296" s="14">
        <v>940.5</v>
      </c>
      <c r="I296" s="14">
        <v>6.57</v>
      </c>
    </row>
    <row r="297" spans="1:9" x14ac:dyDescent="0.25">
      <c r="A297" s="15">
        <v>44857</v>
      </c>
      <c r="B297" s="16">
        <v>6.5</v>
      </c>
      <c r="C297" s="16">
        <v>17.8</v>
      </c>
      <c r="D297" s="16">
        <v>12.2</v>
      </c>
      <c r="E297" s="16">
        <f t="shared" si="4"/>
        <v>5.6999999999999993</v>
      </c>
      <c r="F297" s="16">
        <v>2.2999999999999998</v>
      </c>
      <c r="G297" s="16">
        <v>1.39</v>
      </c>
      <c r="H297" s="17">
        <v>938.7</v>
      </c>
      <c r="I297" s="17">
        <v>4.2</v>
      </c>
    </row>
    <row r="298" spans="1:9" x14ac:dyDescent="0.25">
      <c r="A298" s="12">
        <v>44858</v>
      </c>
      <c r="B298" s="13">
        <v>9.1</v>
      </c>
      <c r="C298" s="13">
        <v>14.8</v>
      </c>
      <c r="D298" s="13">
        <v>12.8</v>
      </c>
      <c r="E298" s="13">
        <f t="shared" si="4"/>
        <v>3.7000000000000011</v>
      </c>
      <c r="F298" s="13">
        <v>6.9</v>
      </c>
      <c r="G298" s="13">
        <v>1.98</v>
      </c>
      <c r="H298" s="14">
        <v>939.9</v>
      </c>
      <c r="I298" s="14">
        <v>0</v>
      </c>
    </row>
    <row r="299" spans="1:9" x14ac:dyDescent="0.25">
      <c r="A299" s="15">
        <v>44859</v>
      </c>
      <c r="B299" s="16">
        <v>8</v>
      </c>
      <c r="C299" s="16">
        <v>18.5</v>
      </c>
      <c r="D299" s="16">
        <v>12.2</v>
      </c>
      <c r="E299" s="16">
        <f t="shared" si="4"/>
        <v>4.1999999999999993</v>
      </c>
      <c r="F299" s="16">
        <v>0</v>
      </c>
      <c r="G299" s="16">
        <v>1.32</v>
      </c>
      <c r="H299" s="17">
        <v>942</v>
      </c>
      <c r="I299" s="17">
        <v>8.1199999999999992</v>
      </c>
    </row>
    <row r="300" spans="1:9" x14ac:dyDescent="0.25">
      <c r="A300" s="12">
        <v>44860</v>
      </c>
      <c r="B300" s="13">
        <v>9.1999999999999993</v>
      </c>
      <c r="C300" s="13">
        <v>20</v>
      </c>
      <c r="D300" s="13">
        <v>13.3</v>
      </c>
      <c r="E300" s="13">
        <f t="shared" si="4"/>
        <v>4.1000000000000014</v>
      </c>
      <c r="F300" s="13">
        <v>0.5</v>
      </c>
      <c r="G300" s="13">
        <v>1.81</v>
      </c>
      <c r="H300" s="14">
        <v>943.9</v>
      </c>
      <c r="I300" s="14">
        <v>6.7</v>
      </c>
    </row>
    <row r="301" spans="1:9" x14ac:dyDescent="0.25">
      <c r="A301" s="15">
        <v>44861</v>
      </c>
      <c r="B301" s="16">
        <v>5.8</v>
      </c>
      <c r="C301" s="16">
        <v>20.5</v>
      </c>
      <c r="D301" s="16">
        <v>11.7</v>
      </c>
      <c r="E301" s="16">
        <f t="shared" si="4"/>
        <v>5.8999999999999995</v>
      </c>
      <c r="F301" s="16">
        <v>0</v>
      </c>
      <c r="G301" s="16">
        <v>1.1000000000000001</v>
      </c>
      <c r="H301" s="17">
        <v>948.1</v>
      </c>
      <c r="I301" s="17">
        <v>9.18</v>
      </c>
    </row>
    <row r="302" spans="1:9" x14ac:dyDescent="0.25">
      <c r="A302" s="12">
        <v>44862</v>
      </c>
      <c r="B302" s="13">
        <v>6.2</v>
      </c>
      <c r="C302" s="13">
        <v>20.399999999999999</v>
      </c>
      <c r="D302" s="13">
        <v>11.7</v>
      </c>
      <c r="E302" s="13">
        <f t="shared" si="4"/>
        <v>5.4999999999999991</v>
      </c>
      <c r="F302" s="13">
        <v>0</v>
      </c>
      <c r="G302" s="13">
        <v>1.18</v>
      </c>
      <c r="H302" s="14">
        <v>948</v>
      </c>
      <c r="I302" s="14">
        <v>3.82</v>
      </c>
    </row>
    <row r="303" spans="1:9" x14ac:dyDescent="0.25">
      <c r="A303" s="15">
        <v>44863</v>
      </c>
      <c r="B303" s="16">
        <v>7.7</v>
      </c>
      <c r="C303" s="16">
        <v>21.8</v>
      </c>
      <c r="D303" s="16">
        <v>12.8</v>
      </c>
      <c r="E303" s="16">
        <f t="shared" si="4"/>
        <v>5.1000000000000005</v>
      </c>
      <c r="F303" s="16">
        <v>0</v>
      </c>
      <c r="G303" s="16">
        <v>0.78</v>
      </c>
      <c r="H303" s="17">
        <v>946.5</v>
      </c>
      <c r="I303" s="17">
        <v>8.07</v>
      </c>
    </row>
    <row r="304" spans="1:9" x14ac:dyDescent="0.25">
      <c r="A304" s="12">
        <v>44864</v>
      </c>
      <c r="B304" s="13">
        <v>6.9</v>
      </c>
      <c r="C304" s="13">
        <v>19</v>
      </c>
      <c r="D304" s="13">
        <v>11</v>
      </c>
      <c r="E304" s="13">
        <f t="shared" si="4"/>
        <v>4.0999999999999996</v>
      </c>
      <c r="F304" s="13">
        <v>0</v>
      </c>
      <c r="G304" s="13">
        <v>1.1100000000000001</v>
      </c>
      <c r="H304" s="14">
        <v>944</v>
      </c>
      <c r="I304" s="14">
        <v>6.52</v>
      </c>
    </row>
    <row r="305" spans="1:9" x14ac:dyDescent="0.25">
      <c r="A305" s="15">
        <v>44865</v>
      </c>
      <c r="B305" s="16">
        <v>7.3</v>
      </c>
      <c r="C305" s="16">
        <v>13.7</v>
      </c>
      <c r="D305" s="16">
        <v>9.1999999999999993</v>
      </c>
      <c r="E305" s="16">
        <f t="shared" si="4"/>
        <v>1.8999999999999995</v>
      </c>
      <c r="F305" s="16">
        <v>0.2</v>
      </c>
      <c r="G305" s="16">
        <v>1.3</v>
      </c>
      <c r="H305" s="17">
        <v>941.9</v>
      </c>
      <c r="I305" s="17">
        <v>3.07</v>
      </c>
    </row>
    <row r="306" spans="1:9" x14ac:dyDescent="0.25">
      <c r="A306" s="12">
        <v>44866</v>
      </c>
      <c r="B306" s="13">
        <v>7.1</v>
      </c>
      <c r="C306" s="13">
        <v>15.8</v>
      </c>
      <c r="D306" s="13">
        <v>11</v>
      </c>
      <c r="E306" s="13">
        <f t="shared" si="4"/>
        <v>3.9000000000000004</v>
      </c>
      <c r="F306" s="13">
        <v>0.2</v>
      </c>
      <c r="G306" s="13">
        <v>1.57</v>
      </c>
      <c r="H306" s="14">
        <v>943.1</v>
      </c>
      <c r="I306" s="14">
        <v>0.95</v>
      </c>
    </row>
    <row r="307" spans="1:9" x14ac:dyDescent="0.25">
      <c r="A307" s="15">
        <v>44867</v>
      </c>
      <c r="B307" s="16">
        <v>3.6</v>
      </c>
      <c r="C307" s="16">
        <v>14.3</v>
      </c>
      <c r="D307" s="16">
        <v>9.3000000000000007</v>
      </c>
      <c r="E307" s="16">
        <f t="shared" si="4"/>
        <v>5.7000000000000011</v>
      </c>
      <c r="F307" s="16">
        <v>0</v>
      </c>
      <c r="G307" s="16">
        <v>1.61</v>
      </c>
      <c r="H307" s="17">
        <v>946</v>
      </c>
      <c r="I307" s="17">
        <v>2.95</v>
      </c>
    </row>
    <row r="308" spans="1:9" x14ac:dyDescent="0.25">
      <c r="A308" s="12">
        <v>44868</v>
      </c>
      <c r="B308" s="13">
        <v>2.1</v>
      </c>
      <c r="C308" s="13">
        <v>10.1</v>
      </c>
      <c r="D308" s="13">
        <v>6.4</v>
      </c>
      <c r="E308" s="13">
        <f t="shared" si="4"/>
        <v>4.3000000000000007</v>
      </c>
      <c r="F308" s="13">
        <v>0.5</v>
      </c>
      <c r="G308" s="13">
        <v>1.3</v>
      </c>
      <c r="H308" s="14">
        <v>935.9</v>
      </c>
      <c r="I308" s="14">
        <v>0</v>
      </c>
    </row>
    <row r="309" spans="1:9" x14ac:dyDescent="0.25">
      <c r="A309" s="15">
        <v>44869</v>
      </c>
      <c r="B309" s="16">
        <v>7.5</v>
      </c>
      <c r="C309" s="16">
        <v>12</v>
      </c>
      <c r="D309" s="16">
        <v>9.1999999999999993</v>
      </c>
      <c r="E309" s="16">
        <f t="shared" si="4"/>
        <v>1.6999999999999993</v>
      </c>
      <c r="F309" s="16">
        <v>1.9</v>
      </c>
      <c r="G309" s="16">
        <v>2.13</v>
      </c>
      <c r="H309" s="17">
        <v>931.5</v>
      </c>
      <c r="I309" s="17">
        <v>1.48</v>
      </c>
    </row>
    <row r="310" spans="1:9" x14ac:dyDescent="0.25">
      <c r="A310" s="12">
        <v>44870</v>
      </c>
      <c r="B310" s="13">
        <v>2.6</v>
      </c>
      <c r="C310" s="13">
        <v>9.1999999999999993</v>
      </c>
      <c r="D310" s="13">
        <v>7.1</v>
      </c>
      <c r="E310" s="13">
        <f t="shared" si="4"/>
        <v>4.5</v>
      </c>
      <c r="F310" s="13">
        <v>3.8</v>
      </c>
      <c r="G310" s="13">
        <v>1.78</v>
      </c>
      <c r="H310" s="14">
        <v>940.2</v>
      </c>
      <c r="I310" s="14">
        <v>0.05</v>
      </c>
    </row>
    <row r="311" spans="1:9" x14ac:dyDescent="0.25">
      <c r="A311" s="15">
        <v>44871</v>
      </c>
      <c r="B311" s="16">
        <v>-0.1</v>
      </c>
      <c r="C311" s="16">
        <v>8.9</v>
      </c>
      <c r="D311" s="16">
        <v>4.5</v>
      </c>
      <c r="E311" s="16">
        <f t="shared" si="4"/>
        <v>4.5999999999999996</v>
      </c>
      <c r="F311" s="16">
        <v>0</v>
      </c>
      <c r="G311" s="16">
        <v>1.67</v>
      </c>
      <c r="H311" s="17">
        <v>938.8</v>
      </c>
      <c r="I311" s="17">
        <v>4.38</v>
      </c>
    </row>
    <row r="312" spans="1:9" x14ac:dyDescent="0.25">
      <c r="A312" s="12">
        <v>44872</v>
      </c>
      <c r="B312" s="13">
        <v>2.7</v>
      </c>
      <c r="C312" s="13">
        <v>14.9</v>
      </c>
      <c r="D312" s="13">
        <v>7.7</v>
      </c>
      <c r="E312" s="13">
        <f t="shared" si="4"/>
        <v>5</v>
      </c>
      <c r="F312" s="13">
        <v>0</v>
      </c>
      <c r="G312" s="13">
        <v>1.55</v>
      </c>
      <c r="H312" s="14">
        <v>940.5</v>
      </c>
      <c r="I312" s="14">
        <v>6.48</v>
      </c>
    </row>
    <row r="313" spans="1:9" x14ac:dyDescent="0.25">
      <c r="A313" s="15">
        <v>44873</v>
      </c>
      <c r="B313" s="16">
        <v>0.1</v>
      </c>
      <c r="C313" s="16">
        <v>13.8</v>
      </c>
      <c r="D313" s="16">
        <v>5.8</v>
      </c>
      <c r="E313" s="16">
        <f t="shared" si="4"/>
        <v>5.7</v>
      </c>
      <c r="F313" s="16">
        <v>0</v>
      </c>
      <c r="G313" s="16">
        <v>1.24</v>
      </c>
      <c r="H313" s="17">
        <v>937.9</v>
      </c>
      <c r="I313" s="17">
        <v>5.32</v>
      </c>
    </row>
    <row r="314" spans="1:9" x14ac:dyDescent="0.25">
      <c r="A314" s="12">
        <v>44874</v>
      </c>
      <c r="B314" s="13">
        <v>2.4</v>
      </c>
      <c r="C314" s="13">
        <v>13.2</v>
      </c>
      <c r="D314" s="13">
        <v>8.6999999999999993</v>
      </c>
      <c r="E314" s="13">
        <f t="shared" si="4"/>
        <v>6.2999999999999989</v>
      </c>
      <c r="F314" s="13">
        <v>1.9</v>
      </c>
      <c r="G314" s="13">
        <v>1.68</v>
      </c>
      <c r="H314" s="14">
        <v>938.6</v>
      </c>
      <c r="I314" s="14">
        <v>0.42</v>
      </c>
    </row>
    <row r="315" spans="1:9" x14ac:dyDescent="0.25">
      <c r="A315" s="15">
        <v>44875</v>
      </c>
      <c r="B315" s="16">
        <v>3.1</v>
      </c>
      <c r="C315" s="16">
        <v>14</v>
      </c>
      <c r="D315" s="16">
        <v>8.6</v>
      </c>
      <c r="E315" s="16">
        <f t="shared" si="4"/>
        <v>5.5</v>
      </c>
      <c r="F315" s="16">
        <v>0.8</v>
      </c>
      <c r="G315" s="16">
        <v>1.25</v>
      </c>
      <c r="H315" s="17">
        <v>948.7</v>
      </c>
      <c r="I315" s="17">
        <v>4.7300000000000004</v>
      </c>
    </row>
    <row r="316" spans="1:9" x14ac:dyDescent="0.25">
      <c r="A316" s="12">
        <v>44876</v>
      </c>
      <c r="B316" s="13">
        <v>0.8</v>
      </c>
      <c r="C316" s="13">
        <v>8.5</v>
      </c>
      <c r="D316" s="13">
        <v>5</v>
      </c>
      <c r="E316" s="13">
        <f t="shared" si="4"/>
        <v>4.2</v>
      </c>
      <c r="F316" s="13">
        <v>0</v>
      </c>
      <c r="G316" s="13">
        <v>0.99</v>
      </c>
      <c r="H316" s="14">
        <v>953.8</v>
      </c>
      <c r="I316" s="14">
        <v>0</v>
      </c>
    </row>
    <row r="317" spans="1:9" x14ac:dyDescent="0.25">
      <c r="A317" s="15">
        <v>44877</v>
      </c>
      <c r="B317" s="16">
        <v>5.3</v>
      </c>
      <c r="C317" s="16">
        <v>7.6</v>
      </c>
      <c r="D317" s="16">
        <v>6.4</v>
      </c>
      <c r="E317" s="16">
        <f t="shared" si="4"/>
        <v>1.1000000000000005</v>
      </c>
      <c r="F317" s="16">
        <v>0</v>
      </c>
      <c r="G317" s="16">
        <v>1.25</v>
      </c>
      <c r="H317" s="17">
        <v>952.1</v>
      </c>
      <c r="I317" s="17">
        <v>0</v>
      </c>
    </row>
    <row r="318" spans="1:9" x14ac:dyDescent="0.25">
      <c r="A318" s="12">
        <v>44878</v>
      </c>
      <c r="B318" s="13">
        <v>4.0999999999999996</v>
      </c>
      <c r="C318" s="13">
        <v>5.5</v>
      </c>
      <c r="D318" s="13">
        <v>4.8</v>
      </c>
      <c r="E318" s="13">
        <f t="shared" si="4"/>
        <v>0.70000000000000018</v>
      </c>
      <c r="F318" s="13">
        <v>0</v>
      </c>
      <c r="G318" s="13">
        <v>1.59</v>
      </c>
      <c r="H318" s="14">
        <v>942.8</v>
      </c>
      <c r="I318" s="14">
        <v>0</v>
      </c>
    </row>
    <row r="319" spans="1:9" x14ac:dyDescent="0.25">
      <c r="A319" s="15">
        <v>44879</v>
      </c>
      <c r="B319" s="16">
        <v>4</v>
      </c>
      <c r="C319" s="16">
        <v>10.8</v>
      </c>
      <c r="D319" s="16">
        <v>6.6</v>
      </c>
      <c r="E319" s="16">
        <f t="shared" si="4"/>
        <v>2.5999999999999996</v>
      </c>
      <c r="F319" s="16">
        <v>5</v>
      </c>
      <c r="G319" s="16">
        <v>1.08</v>
      </c>
      <c r="H319" s="17">
        <v>938.6</v>
      </c>
      <c r="I319" s="17">
        <v>0.8</v>
      </c>
    </row>
    <row r="320" spans="1:9" x14ac:dyDescent="0.25">
      <c r="A320" s="12">
        <v>44880</v>
      </c>
      <c r="B320" s="13">
        <v>1.5</v>
      </c>
      <c r="C320" s="13">
        <v>9.9</v>
      </c>
      <c r="D320" s="13">
        <v>5.8</v>
      </c>
      <c r="E320" s="13">
        <f t="shared" si="4"/>
        <v>4.3</v>
      </c>
      <c r="F320" s="13">
        <v>0</v>
      </c>
      <c r="G320" s="13">
        <v>1.18</v>
      </c>
      <c r="H320" s="14">
        <v>933.1</v>
      </c>
      <c r="I320" s="14">
        <v>2.8</v>
      </c>
    </row>
    <row r="321" spans="1:9" x14ac:dyDescent="0.25">
      <c r="A321" s="15">
        <v>44881</v>
      </c>
      <c r="B321" s="16">
        <v>2</v>
      </c>
      <c r="C321" s="16">
        <v>12.5</v>
      </c>
      <c r="D321" s="16">
        <v>8.1</v>
      </c>
      <c r="E321" s="16">
        <f t="shared" si="4"/>
        <v>6.1</v>
      </c>
      <c r="F321" s="16">
        <v>2.9</v>
      </c>
      <c r="G321" s="16">
        <v>1.89</v>
      </c>
      <c r="H321" s="17">
        <v>926.7</v>
      </c>
      <c r="I321" s="17">
        <v>4.5999999999999996</v>
      </c>
    </row>
    <row r="322" spans="1:9" x14ac:dyDescent="0.25">
      <c r="A322" s="12">
        <v>44882</v>
      </c>
      <c r="B322" s="13">
        <v>3.5</v>
      </c>
      <c r="C322" s="13">
        <v>13.7</v>
      </c>
      <c r="D322" s="13">
        <v>8.6</v>
      </c>
      <c r="E322" s="13">
        <f t="shared" ref="E322:E366" si="5">D322-B322</f>
        <v>5.0999999999999996</v>
      </c>
      <c r="F322" s="13">
        <v>6.8</v>
      </c>
      <c r="G322" s="13">
        <v>2.39</v>
      </c>
      <c r="H322" s="14">
        <v>922.1</v>
      </c>
      <c r="I322" s="14">
        <v>4.57</v>
      </c>
    </row>
    <row r="323" spans="1:9" x14ac:dyDescent="0.25">
      <c r="A323" s="15">
        <v>44883</v>
      </c>
      <c r="B323" s="16">
        <v>4.8</v>
      </c>
      <c r="C323" s="16">
        <v>8.9</v>
      </c>
      <c r="D323" s="16">
        <v>7.6</v>
      </c>
      <c r="E323" s="16">
        <f t="shared" si="5"/>
        <v>2.8</v>
      </c>
      <c r="F323" s="16">
        <v>5.0999999999999996</v>
      </c>
      <c r="G323" s="16">
        <v>3.73</v>
      </c>
      <c r="H323" s="17">
        <v>926.6</v>
      </c>
      <c r="I323" s="17">
        <v>0.7</v>
      </c>
    </row>
    <row r="324" spans="1:9" x14ac:dyDescent="0.25">
      <c r="A324" s="12">
        <v>44884</v>
      </c>
      <c r="B324" s="13">
        <v>4</v>
      </c>
      <c r="C324" s="13">
        <v>9.4</v>
      </c>
      <c r="D324" s="13">
        <v>6.2</v>
      </c>
      <c r="E324" s="13">
        <f t="shared" si="5"/>
        <v>2.2000000000000002</v>
      </c>
      <c r="F324" s="13">
        <v>0</v>
      </c>
      <c r="G324" s="13">
        <v>2.4300000000000002</v>
      </c>
      <c r="H324" s="14">
        <v>932</v>
      </c>
      <c r="I324" s="14">
        <v>1.2</v>
      </c>
    </row>
    <row r="325" spans="1:9" x14ac:dyDescent="0.25">
      <c r="A325" s="15">
        <v>44885</v>
      </c>
      <c r="B325" s="16">
        <v>3.3</v>
      </c>
      <c r="C325" s="16">
        <v>7</v>
      </c>
      <c r="D325" s="16">
        <v>5</v>
      </c>
      <c r="E325" s="16">
        <f t="shared" si="5"/>
        <v>1.7000000000000002</v>
      </c>
      <c r="F325" s="16">
        <v>2.6</v>
      </c>
      <c r="G325" s="16">
        <v>3.48</v>
      </c>
      <c r="H325" s="17">
        <v>933.9</v>
      </c>
      <c r="I325" s="17">
        <v>1.57</v>
      </c>
    </row>
    <row r="326" spans="1:9" x14ac:dyDescent="0.25">
      <c r="A326" s="12">
        <v>44886</v>
      </c>
      <c r="B326" s="13">
        <v>3.5</v>
      </c>
      <c r="C326" s="13">
        <v>8.4</v>
      </c>
      <c r="D326" s="13">
        <v>5.5</v>
      </c>
      <c r="E326" s="13">
        <f t="shared" si="5"/>
        <v>2</v>
      </c>
      <c r="F326" s="13">
        <v>4.2</v>
      </c>
      <c r="G326" s="13">
        <v>3.13</v>
      </c>
      <c r="H326" s="14">
        <v>927</v>
      </c>
      <c r="I326" s="14">
        <v>3.78</v>
      </c>
    </row>
    <row r="327" spans="1:9" x14ac:dyDescent="0.25">
      <c r="A327" s="15">
        <v>44887</v>
      </c>
      <c r="B327" s="16">
        <v>4.8</v>
      </c>
      <c r="C327" s="16">
        <v>7.1</v>
      </c>
      <c r="D327" s="16">
        <v>6.2</v>
      </c>
      <c r="E327" s="16">
        <f t="shared" si="5"/>
        <v>1.4000000000000004</v>
      </c>
      <c r="F327" s="16">
        <v>0.2</v>
      </c>
      <c r="G327" s="16">
        <v>2.7</v>
      </c>
      <c r="H327" s="17">
        <v>923.4</v>
      </c>
      <c r="I327" s="17">
        <v>0</v>
      </c>
    </row>
    <row r="328" spans="1:9" x14ac:dyDescent="0.25">
      <c r="A328" s="12">
        <v>44888</v>
      </c>
      <c r="B328" s="13">
        <v>0.7</v>
      </c>
      <c r="C328" s="13">
        <v>9.1999999999999993</v>
      </c>
      <c r="D328" s="13">
        <v>5.7</v>
      </c>
      <c r="E328" s="13">
        <f t="shared" si="5"/>
        <v>5</v>
      </c>
      <c r="F328" s="13">
        <v>2.5</v>
      </c>
      <c r="G328" s="13">
        <v>2.37</v>
      </c>
      <c r="H328" s="14">
        <v>927.1</v>
      </c>
      <c r="I328" s="14">
        <v>7.38</v>
      </c>
    </row>
    <row r="329" spans="1:9" x14ac:dyDescent="0.25">
      <c r="A329" s="15">
        <v>44889</v>
      </c>
      <c r="B329" s="16">
        <v>0.1</v>
      </c>
      <c r="C329" s="16">
        <v>9.6</v>
      </c>
      <c r="D329" s="16">
        <v>6.3</v>
      </c>
      <c r="E329" s="16">
        <f t="shared" si="5"/>
        <v>6.2</v>
      </c>
      <c r="F329" s="16">
        <v>1.1000000000000001</v>
      </c>
      <c r="G329" s="16">
        <v>3.2</v>
      </c>
      <c r="H329" s="17">
        <v>936.9</v>
      </c>
      <c r="I329" s="17">
        <v>1.43</v>
      </c>
    </row>
    <row r="330" spans="1:9" x14ac:dyDescent="0.25">
      <c r="A330" s="12">
        <v>44890</v>
      </c>
      <c r="B330" s="13">
        <v>-0.6</v>
      </c>
      <c r="C330" s="13">
        <v>8.6999999999999993</v>
      </c>
      <c r="D330" s="13">
        <v>3.8</v>
      </c>
      <c r="E330" s="13">
        <f t="shared" si="5"/>
        <v>4.3999999999999995</v>
      </c>
      <c r="F330" s="13">
        <v>0.8</v>
      </c>
      <c r="G330" s="13">
        <v>1.35</v>
      </c>
      <c r="H330" s="14">
        <v>941.2</v>
      </c>
      <c r="I330" s="14">
        <v>0.3</v>
      </c>
    </row>
    <row r="331" spans="1:9" x14ac:dyDescent="0.25">
      <c r="A331" s="15">
        <v>44891</v>
      </c>
      <c r="B331" s="16">
        <v>-1.5</v>
      </c>
      <c r="C331" s="16">
        <v>8.6999999999999993</v>
      </c>
      <c r="D331" s="16">
        <v>3.6</v>
      </c>
      <c r="E331" s="16">
        <f t="shared" si="5"/>
        <v>5.0999999999999996</v>
      </c>
      <c r="F331" s="16">
        <v>0.3</v>
      </c>
      <c r="G331" s="16">
        <v>0.8</v>
      </c>
      <c r="H331" s="17">
        <v>950.4</v>
      </c>
      <c r="I331" s="17">
        <v>3.6</v>
      </c>
    </row>
    <row r="332" spans="1:9" x14ac:dyDescent="0.25">
      <c r="A332" s="12">
        <v>44892</v>
      </c>
      <c r="B332" s="13">
        <v>-3.9</v>
      </c>
      <c r="C332" s="13">
        <v>2.8</v>
      </c>
      <c r="D332" s="13">
        <v>-0.3</v>
      </c>
      <c r="E332" s="13">
        <f t="shared" si="5"/>
        <v>3.6</v>
      </c>
      <c r="F332" s="13">
        <v>0</v>
      </c>
      <c r="G332" s="13">
        <v>1.24</v>
      </c>
      <c r="H332" s="14">
        <v>944.8</v>
      </c>
      <c r="I332" s="14">
        <v>2.3199999999999998</v>
      </c>
    </row>
    <row r="333" spans="1:9" x14ac:dyDescent="0.25">
      <c r="A333" s="15">
        <v>44893</v>
      </c>
      <c r="B333" s="16">
        <v>0.6</v>
      </c>
      <c r="C333" s="16">
        <v>6.5</v>
      </c>
      <c r="D333" s="16">
        <v>3.4</v>
      </c>
      <c r="E333" s="16">
        <f t="shared" si="5"/>
        <v>2.8</v>
      </c>
      <c r="F333" s="16">
        <v>0</v>
      </c>
      <c r="G333" s="16">
        <v>0.8</v>
      </c>
      <c r="H333" s="17">
        <v>936</v>
      </c>
      <c r="I333" s="17">
        <v>0.02</v>
      </c>
    </row>
    <row r="334" spans="1:9" x14ac:dyDescent="0.25">
      <c r="A334" s="12">
        <v>44894</v>
      </c>
      <c r="B334" s="13">
        <v>5.0999999999999996</v>
      </c>
      <c r="C334" s="13">
        <v>7.1</v>
      </c>
      <c r="D334" s="13">
        <v>6.1</v>
      </c>
      <c r="E334" s="13">
        <f t="shared" si="5"/>
        <v>1</v>
      </c>
      <c r="F334" s="13">
        <v>10.7</v>
      </c>
      <c r="G334" s="13">
        <v>0.87</v>
      </c>
      <c r="H334" s="14">
        <v>937.4</v>
      </c>
      <c r="I334" s="14">
        <v>0</v>
      </c>
    </row>
    <row r="335" spans="1:9" x14ac:dyDescent="0.25">
      <c r="A335" s="15">
        <v>44895</v>
      </c>
      <c r="B335" s="16">
        <v>2.8</v>
      </c>
      <c r="C335" s="16">
        <v>5.4</v>
      </c>
      <c r="D335" s="16">
        <v>3.8</v>
      </c>
      <c r="E335" s="16">
        <f t="shared" si="5"/>
        <v>1</v>
      </c>
      <c r="F335" s="16">
        <v>0.2</v>
      </c>
      <c r="G335" s="16">
        <v>2.13</v>
      </c>
      <c r="H335" s="17">
        <v>940.5</v>
      </c>
      <c r="I335" s="17">
        <v>0</v>
      </c>
    </row>
    <row r="336" spans="1:9" x14ac:dyDescent="0.25">
      <c r="A336" s="12">
        <v>44896</v>
      </c>
      <c r="B336" s="13">
        <v>2.2000000000000002</v>
      </c>
      <c r="C336" s="13">
        <v>3.8</v>
      </c>
      <c r="D336" s="13">
        <v>2.8</v>
      </c>
      <c r="E336" s="13">
        <f t="shared" si="5"/>
        <v>0.59999999999999964</v>
      </c>
      <c r="F336" s="13">
        <v>0</v>
      </c>
      <c r="G336" s="13">
        <v>2.21</v>
      </c>
      <c r="H336" s="14">
        <v>941.1</v>
      </c>
      <c r="I336" s="14">
        <v>0</v>
      </c>
    </row>
    <row r="337" spans="1:9" x14ac:dyDescent="0.25">
      <c r="A337" s="15">
        <v>44897</v>
      </c>
      <c r="B337" s="16">
        <v>-1.4</v>
      </c>
      <c r="C337" s="16">
        <v>3.8</v>
      </c>
      <c r="D337" s="16">
        <v>2</v>
      </c>
      <c r="E337" s="16">
        <f t="shared" si="5"/>
        <v>3.4</v>
      </c>
      <c r="F337" s="16">
        <v>0</v>
      </c>
      <c r="G337" s="16">
        <v>1.03</v>
      </c>
      <c r="H337" s="17">
        <v>938.3</v>
      </c>
      <c r="I337" s="17">
        <v>0</v>
      </c>
    </row>
    <row r="338" spans="1:9" x14ac:dyDescent="0.25">
      <c r="A338" s="12">
        <v>44898</v>
      </c>
      <c r="B338" s="13">
        <v>-0.7</v>
      </c>
      <c r="C338" s="13">
        <v>2.1</v>
      </c>
      <c r="D338" s="13">
        <v>1.3</v>
      </c>
      <c r="E338" s="13">
        <f t="shared" si="5"/>
        <v>2</v>
      </c>
      <c r="F338" s="13">
        <v>0</v>
      </c>
      <c r="G338" s="13">
        <v>2.73</v>
      </c>
      <c r="H338" s="14">
        <v>935.6</v>
      </c>
      <c r="I338" s="14">
        <v>0</v>
      </c>
    </row>
    <row r="339" spans="1:9" x14ac:dyDescent="0.25">
      <c r="A339" s="15">
        <v>44899</v>
      </c>
      <c r="B339" s="16">
        <v>0.5</v>
      </c>
      <c r="C339" s="16">
        <v>2</v>
      </c>
      <c r="D339" s="16">
        <v>1.2</v>
      </c>
      <c r="E339" s="16">
        <f t="shared" si="5"/>
        <v>0.7</v>
      </c>
      <c r="F339" s="16">
        <v>0</v>
      </c>
      <c r="G339" s="16">
        <v>1.78</v>
      </c>
      <c r="H339" s="17">
        <v>932.9</v>
      </c>
      <c r="I339" s="17">
        <v>0</v>
      </c>
    </row>
    <row r="340" spans="1:9" x14ac:dyDescent="0.25">
      <c r="A340" s="12">
        <v>44900</v>
      </c>
      <c r="B340" s="13">
        <v>1.2</v>
      </c>
      <c r="C340" s="13">
        <v>4.7</v>
      </c>
      <c r="D340" s="13">
        <v>2.8</v>
      </c>
      <c r="E340" s="13">
        <f t="shared" si="5"/>
        <v>1.5999999999999999</v>
      </c>
      <c r="F340" s="13">
        <v>1.1000000000000001</v>
      </c>
      <c r="G340" s="13">
        <v>1.83</v>
      </c>
      <c r="H340" s="14">
        <v>939.2</v>
      </c>
      <c r="I340" s="14">
        <v>0</v>
      </c>
    </row>
    <row r="341" spans="1:9" x14ac:dyDescent="0.25">
      <c r="A341" s="15">
        <v>44901</v>
      </c>
      <c r="B341" s="16">
        <v>-1.7</v>
      </c>
      <c r="C341" s="16">
        <v>4</v>
      </c>
      <c r="D341" s="16">
        <v>1.2</v>
      </c>
      <c r="E341" s="16">
        <f t="shared" si="5"/>
        <v>2.9</v>
      </c>
      <c r="F341" s="16">
        <v>0</v>
      </c>
      <c r="G341" s="16">
        <v>0.85</v>
      </c>
      <c r="H341" s="17">
        <v>938.5</v>
      </c>
      <c r="I341" s="17">
        <v>0.82</v>
      </c>
    </row>
    <row r="342" spans="1:9" x14ac:dyDescent="0.25">
      <c r="A342" s="12">
        <v>44902</v>
      </c>
      <c r="B342" s="13">
        <v>-0.7</v>
      </c>
      <c r="C342" s="13">
        <v>3.3</v>
      </c>
      <c r="D342" s="13">
        <v>1.7</v>
      </c>
      <c r="E342" s="13">
        <f t="shared" si="5"/>
        <v>2.4</v>
      </c>
      <c r="F342" s="13">
        <v>0</v>
      </c>
      <c r="G342" s="13">
        <v>1.1499999999999999</v>
      </c>
      <c r="H342" s="14">
        <v>936.6</v>
      </c>
      <c r="I342" s="14">
        <v>0</v>
      </c>
    </row>
    <row r="343" spans="1:9" x14ac:dyDescent="0.25">
      <c r="A343" s="15">
        <v>44903</v>
      </c>
      <c r="B343" s="16">
        <v>-1.6</v>
      </c>
      <c r="C343" s="16">
        <v>3.2</v>
      </c>
      <c r="D343" s="16">
        <v>0.3</v>
      </c>
      <c r="E343" s="16">
        <f t="shared" si="5"/>
        <v>1.9000000000000001</v>
      </c>
      <c r="F343" s="16">
        <v>0</v>
      </c>
      <c r="G343" s="16">
        <v>0.88</v>
      </c>
      <c r="H343" s="17">
        <v>930.4</v>
      </c>
      <c r="I343" s="17">
        <v>0.33</v>
      </c>
    </row>
    <row r="344" spans="1:9" x14ac:dyDescent="0.25">
      <c r="A344" s="12">
        <v>44904</v>
      </c>
      <c r="B344" s="13">
        <v>-0.7</v>
      </c>
      <c r="C344" s="13">
        <v>0.9</v>
      </c>
      <c r="D344" s="13">
        <v>0.2</v>
      </c>
      <c r="E344" s="13">
        <f t="shared" si="5"/>
        <v>0.89999999999999991</v>
      </c>
      <c r="F344" s="13">
        <v>2.2999999999999998</v>
      </c>
      <c r="G344" s="13">
        <v>1.93</v>
      </c>
      <c r="H344" s="14">
        <v>923.8</v>
      </c>
      <c r="I344" s="14">
        <v>0</v>
      </c>
    </row>
    <row r="345" spans="1:9" x14ac:dyDescent="0.25">
      <c r="A345" s="15">
        <v>44905</v>
      </c>
      <c r="B345" s="16">
        <v>-1.8</v>
      </c>
      <c r="C345" s="16">
        <v>0.4</v>
      </c>
      <c r="D345" s="16">
        <v>-0.4</v>
      </c>
      <c r="E345" s="16">
        <f t="shared" si="5"/>
        <v>1.4</v>
      </c>
      <c r="F345" s="16">
        <v>3.1</v>
      </c>
      <c r="G345" s="16">
        <v>1.74</v>
      </c>
      <c r="H345" s="17">
        <v>927.1</v>
      </c>
      <c r="I345" s="17">
        <v>0</v>
      </c>
    </row>
    <row r="346" spans="1:9" x14ac:dyDescent="0.25">
      <c r="A346" s="12">
        <v>44906</v>
      </c>
      <c r="B346" s="13">
        <v>-9.3000000000000007</v>
      </c>
      <c r="C346" s="13">
        <v>-0.4</v>
      </c>
      <c r="D346" s="13">
        <v>-4.0999999999999996</v>
      </c>
      <c r="E346" s="13">
        <f t="shared" si="5"/>
        <v>5.2000000000000011</v>
      </c>
      <c r="F346" s="13">
        <v>0</v>
      </c>
      <c r="G346" s="13">
        <v>0.75</v>
      </c>
      <c r="H346" s="14">
        <v>930.1</v>
      </c>
      <c r="I346" s="14">
        <v>7.65</v>
      </c>
    </row>
    <row r="347" spans="1:9" x14ac:dyDescent="0.25">
      <c r="A347" s="15">
        <v>44907</v>
      </c>
      <c r="B347" s="16">
        <v>-11.2</v>
      </c>
      <c r="C347" s="16">
        <v>-2.8</v>
      </c>
      <c r="D347" s="16">
        <v>-7.9</v>
      </c>
      <c r="E347" s="16">
        <f t="shared" si="5"/>
        <v>3.2999999999999989</v>
      </c>
      <c r="F347" s="16">
        <v>0</v>
      </c>
      <c r="G347" s="16">
        <v>1.28</v>
      </c>
      <c r="H347" s="17">
        <v>931.1</v>
      </c>
      <c r="I347" s="17">
        <v>7.63</v>
      </c>
    </row>
    <row r="348" spans="1:9" x14ac:dyDescent="0.25">
      <c r="A348" s="12">
        <v>44908</v>
      </c>
      <c r="B348" s="13">
        <v>-9.8000000000000007</v>
      </c>
      <c r="C348" s="13">
        <v>-4.8</v>
      </c>
      <c r="D348" s="13">
        <v>-7.1</v>
      </c>
      <c r="E348" s="13">
        <f t="shared" si="5"/>
        <v>2.7000000000000011</v>
      </c>
      <c r="F348" s="13">
        <v>0</v>
      </c>
      <c r="G348" s="13">
        <v>2.74</v>
      </c>
      <c r="H348" s="14">
        <v>927.1</v>
      </c>
      <c r="I348" s="14">
        <v>4.0199999999999996</v>
      </c>
    </row>
    <row r="349" spans="1:9" x14ac:dyDescent="0.25">
      <c r="A349" s="15">
        <v>44909</v>
      </c>
      <c r="B349" s="16">
        <v>-5.2</v>
      </c>
      <c r="C349" s="16">
        <v>1</v>
      </c>
      <c r="D349" s="16">
        <v>-1.7</v>
      </c>
      <c r="E349" s="16">
        <f t="shared" si="5"/>
        <v>3.5</v>
      </c>
      <c r="F349" s="16">
        <v>8.1999999999999993</v>
      </c>
      <c r="G349" s="16">
        <v>1.65</v>
      </c>
      <c r="H349" s="17">
        <v>922.2</v>
      </c>
      <c r="I349" s="17">
        <v>0.02</v>
      </c>
    </row>
    <row r="350" spans="1:9" x14ac:dyDescent="0.25">
      <c r="A350" s="12">
        <v>44910</v>
      </c>
      <c r="B350" s="13">
        <v>-0.2</v>
      </c>
      <c r="C350" s="13">
        <v>0.9</v>
      </c>
      <c r="D350" s="13">
        <v>0.1</v>
      </c>
      <c r="E350" s="13">
        <f t="shared" si="5"/>
        <v>0.30000000000000004</v>
      </c>
      <c r="F350" s="13">
        <v>6.2</v>
      </c>
      <c r="G350" s="13">
        <v>2.9</v>
      </c>
      <c r="H350" s="14">
        <v>924.5</v>
      </c>
      <c r="I350" s="14">
        <v>0</v>
      </c>
    </row>
    <row r="351" spans="1:9" x14ac:dyDescent="0.25">
      <c r="A351" s="15">
        <v>44911</v>
      </c>
      <c r="B351" s="16">
        <v>-3.1</v>
      </c>
      <c r="C351" s="16">
        <v>-0.2</v>
      </c>
      <c r="D351" s="16">
        <v>-1.1000000000000001</v>
      </c>
      <c r="E351" s="16">
        <f t="shared" si="5"/>
        <v>2</v>
      </c>
      <c r="F351" s="16">
        <v>4.4000000000000004</v>
      </c>
      <c r="G351" s="16">
        <v>1.53</v>
      </c>
      <c r="H351" s="17">
        <v>930</v>
      </c>
      <c r="I351" s="17">
        <v>0</v>
      </c>
    </row>
    <row r="352" spans="1:9" x14ac:dyDescent="0.25">
      <c r="A352" s="12">
        <v>44912</v>
      </c>
      <c r="B352" s="13">
        <v>-10.199999999999999</v>
      </c>
      <c r="C352" s="13">
        <v>-2.9</v>
      </c>
      <c r="D352" s="13">
        <v>-6.2</v>
      </c>
      <c r="E352" s="13">
        <f t="shared" si="5"/>
        <v>3.9999999999999991</v>
      </c>
      <c r="F352" s="13">
        <v>0</v>
      </c>
      <c r="G352" s="13">
        <v>1.68</v>
      </c>
      <c r="H352" s="14">
        <v>943.3</v>
      </c>
      <c r="I352" s="14">
        <v>7.27</v>
      </c>
    </row>
    <row r="353" spans="1:9" x14ac:dyDescent="0.25">
      <c r="A353" s="15">
        <v>44913</v>
      </c>
      <c r="B353" s="16">
        <v>-6.3</v>
      </c>
      <c r="C353" s="16">
        <v>-4.2</v>
      </c>
      <c r="D353" s="16">
        <v>-5.2</v>
      </c>
      <c r="E353" s="16">
        <f t="shared" si="5"/>
        <v>1.0999999999999996</v>
      </c>
      <c r="F353" s="16">
        <v>0</v>
      </c>
      <c r="G353" s="16">
        <v>1.31</v>
      </c>
      <c r="H353" s="17">
        <v>948.2</v>
      </c>
      <c r="I353" s="17">
        <v>0</v>
      </c>
    </row>
    <row r="354" spans="1:9" x14ac:dyDescent="0.25">
      <c r="A354" s="12">
        <v>44914</v>
      </c>
      <c r="B354" s="13">
        <v>-4.4000000000000004</v>
      </c>
      <c r="C354" s="13">
        <v>2</v>
      </c>
      <c r="D354" s="13">
        <v>-1.5</v>
      </c>
      <c r="E354" s="13">
        <f t="shared" si="5"/>
        <v>2.9000000000000004</v>
      </c>
      <c r="F354" s="13">
        <v>0</v>
      </c>
      <c r="G354" s="13">
        <v>0.8</v>
      </c>
      <c r="H354" s="14">
        <v>946.7</v>
      </c>
      <c r="I354" s="14">
        <v>1.68</v>
      </c>
    </row>
    <row r="355" spans="1:9" x14ac:dyDescent="0.25">
      <c r="A355" s="15">
        <v>44915</v>
      </c>
      <c r="B355" s="16">
        <v>-2.2000000000000002</v>
      </c>
      <c r="C355" s="16">
        <v>3</v>
      </c>
      <c r="D355" s="16">
        <v>0.1</v>
      </c>
      <c r="E355" s="16">
        <f t="shared" si="5"/>
        <v>2.3000000000000003</v>
      </c>
      <c r="F355" s="16">
        <v>0</v>
      </c>
      <c r="G355" s="16">
        <v>0.72</v>
      </c>
      <c r="H355" s="17">
        <v>941.9</v>
      </c>
      <c r="I355" s="17">
        <v>0.62</v>
      </c>
    </row>
    <row r="356" spans="1:9" x14ac:dyDescent="0.25">
      <c r="A356" s="12">
        <v>44916</v>
      </c>
      <c r="B356" s="13">
        <v>1</v>
      </c>
      <c r="C356" s="13">
        <v>8.6</v>
      </c>
      <c r="D356" s="13">
        <v>4.4000000000000004</v>
      </c>
      <c r="E356" s="13">
        <f t="shared" si="5"/>
        <v>3.4000000000000004</v>
      </c>
      <c r="F356" s="13">
        <v>2.6</v>
      </c>
      <c r="G356" s="13">
        <v>1.5</v>
      </c>
      <c r="H356" s="14">
        <v>938.4</v>
      </c>
      <c r="I356" s="14">
        <v>0</v>
      </c>
    </row>
    <row r="357" spans="1:9" x14ac:dyDescent="0.25">
      <c r="A357" s="15">
        <v>44917</v>
      </c>
      <c r="B357" s="16">
        <v>4</v>
      </c>
      <c r="C357" s="16">
        <v>11.2</v>
      </c>
      <c r="D357" s="16">
        <v>8.9</v>
      </c>
      <c r="E357" s="16">
        <f t="shared" si="5"/>
        <v>4.9000000000000004</v>
      </c>
      <c r="F357" s="16">
        <v>4.3</v>
      </c>
      <c r="G357" s="16">
        <v>4.53</v>
      </c>
      <c r="H357" s="17">
        <v>934.9</v>
      </c>
      <c r="I357" s="17">
        <v>0.5</v>
      </c>
    </row>
    <row r="358" spans="1:9" x14ac:dyDescent="0.25">
      <c r="A358" s="12">
        <v>44918</v>
      </c>
      <c r="B358" s="13">
        <v>7.8</v>
      </c>
      <c r="C358" s="13">
        <v>12</v>
      </c>
      <c r="D358" s="13">
        <v>10.4</v>
      </c>
      <c r="E358" s="13">
        <f t="shared" si="5"/>
        <v>2.6000000000000005</v>
      </c>
      <c r="F358" s="13">
        <v>20.8</v>
      </c>
      <c r="G358" s="13">
        <v>4.0999999999999996</v>
      </c>
      <c r="H358" s="14">
        <v>933</v>
      </c>
      <c r="I358" s="14">
        <v>0</v>
      </c>
    </row>
    <row r="359" spans="1:9" x14ac:dyDescent="0.25">
      <c r="A359" s="15">
        <v>44919</v>
      </c>
      <c r="B359" s="16">
        <v>6.2</v>
      </c>
      <c r="C359" s="16">
        <v>11.4</v>
      </c>
      <c r="D359" s="16">
        <v>8.8000000000000007</v>
      </c>
      <c r="E359" s="16">
        <f t="shared" si="5"/>
        <v>2.6000000000000005</v>
      </c>
      <c r="F359" s="16">
        <v>0.9</v>
      </c>
      <c r="G359" s="16">
        <v>3.18</v>
      </c>
      <c r="H359" s="17">
        <v>939.4</v>
      </c>
      <c r="I359" s="17">
        <v>0</v>
      </c>
    </row>
    <row r="360" spans="1:9" x14ac:dyDescent="0.25">
      <c r="A360" s="12">
        <v>44920</v>
      </c>
      <c r="B360" s="13">
        <v>4.4000000000000004</v>
      </c>
      <c r="C360" s="13">
        <v>10.7</v>
      </c>
      <c r="D360" s="13">
        <v>6.4</v>
      </c>
      <c r="E360" s="13">
        <f t="shared" si="5"/>
        <v>2</v>
      </c>
      <c r="F360" s="13">
        <v>0.1</v>
      </c>
      <c r="G360" s="13">
        <v>1.77</v>
      </c>
      <c r="H360" s="14">
        <v>939.7</v>
      </c>
      <c r="I360" s="14">
        <v>4.7699999999999996</v>
      </c>
    </row>
    <row r="361" spans="1:9" x14ac:dyDescent="0.25">
      <c r="A361" s="15">
        <v>44921</v>
      </c>
      <c r="B361" s="16">
        <v>2.4</v>
      </c>
      <c r="C361" s="16">
        <v>9.1999999999999993</v>
      </c>
      <c r="D361" s="16">
        <v>6.4</v>
      </c>
      <c r="E361" s="16">
        <f t="shared" si="5"/>
        <v>4</v>
      </c>
      <c r="F361" s="16">
        <v>5.8</v>
      </c>
      <c r="G361" s="16">
        <v>3.14</v>
      </c>
      <c r="H361" s="17">
        <v>942.3</v>
      </c>
      <c r="I361" s="17">
        <v>1.75</v>
      </c>
    </row>
    <row r="362" spans="1:9" x14ac:dyDescent="0.25">
      <c r="A362" s="12">
        <v>44922</v>
      </c>
      <c r="B362" s="13">
        <v>-0.8</v>
      </c>
      <c r="C362" s="13">
        <v>7.2</v>
      </c>
      <c r="D362" s="13">
        <v>4</v>
      </c>
      <c r="E362" s="13">
        <f t="shared" si="5"/>
        <v>4.8</v>
      </c>
      <c r="F362" s="13">
        <v>0.2</v>
      </c>
      <c r="G362" s="13">
        <v>1.49</v>
      </c>
      <c r="H362" s="14">
        <v>948.7</v>
      </c>
      <c r="I362" s="14">
        <v>0.02</v>
      </c>
    </row>
    <row r="363" spans="1:9" x14ac:dyDescent="0.25">
      <c r="A363" s="15">
        <v>44923</v>
      </c>
      <c r="B363" s="16">
        <v>-1.4</v>
      </c>
      <c r="C363" s="16">
        <v>8.4</v>
      </c>
      <c r="D363" s="16">
        <v>2.1</v>
      </c>
      <c r="E363" s="16">
        <f t="shared" si="5"/>
        <v>3.5</v>
      </c>
      <c r="F363" s="16">
        <v>0</v>
      </c>
      <c r="G363" s="16">
        <v>1.33</v>
      </c>
      <c r="H363" s="17">
        <v>942.3</v>
      </c>
      <c r="I363" s="17">
        <v>5.63</v>
      </c>
    </row>
    <row r="364" spans="1:9" x14ac:dyDescent="0.25">
      <c r="A364" s="12">
        <v>44924</v>
      </c>
      <c r="B364" s="13">
        <v>-1.2</v>
      </c>
      <c r="C364" s="13">
        <v>11.5</v>
      </c>
      <c r="D364" s="13">
        <v>7.4</v>
      </c>
      <c r="E364" s="13">
        <f t="shared" si="5"/>
        <v>8.6</v>
      </c>
      <c r="F364" s="13">
        <v>5.5</v>
      </c>
      <c r="G364" s="13">
        <v>3.45</v>
      </c>
      <c r="H364" s="14">
        <v>936.7</v>
      </c>
      <c r="I364" s="14">
        <v>0.28000000000000003</v>
      </c>
    </row>
    <row r="365" spans="1:9" x14ac:dyDescent="0.25">
      <c r="A365" s="15">
        <v>44925</v>
      </c>
      <c r="B365" s="16">
        <v>1.4</v>
      </c>
      <c r="C365" s="16">
        <v>7.5</v>
      </c>
      <c r="D365" s="16">
        <v>5.6</v>
      </c>
      <c r="E365" s="16">
        <f t="shared" si="5"/>
        <v>4.1999999999999993</v>
      </c>
      <c r="F365" s="16">
        <v>8.5</v>
      </c>
      <c r="G365" s="16">
        <v>2.14</v>
      </c>
      <c r="H365" s="17">
        <v>938.2</v>
      </c>
      <c r="I365" s="17">
        <v>3.23</v>
      </c>
    </row>
    <row r="366" spans="1:9" x14ac:dyDescent="0.25">
      <c r="A366" s="12">
        <v>44926</v>
      </c>
      <c r="B366" s="13">
        <v>4.2</v>
      </c>
      <c r="C366" s="13">
        <v>15.4</v>
      </c>
      <c r="D366" s="13">
        <v>9.8000000000000007</v>
      </c>
      <c r="E366" s="13">
        <f t="shared" si="5"/>
        <v>5.6000000000000005</v>
      </c>
      <c r="F366" s="13">
        <v>0.2</v>
      </c>
      <c r="G366" s="13">
        <v>2.2200000000000002</v>
      </c>
      <c r="H366" s="14">
        <v>942.2</v>
      </c>
      <c r="I366" s="14">
        <v>4.33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D3ECB-2D51-44B8-ABA1-737197C8F147}">
  <dimension ref="A1:H14"/>
  <sheetViews>
    <sheetView zoomScale="130" zoomScaleNormal="130" workbookViewId="0">
      <selection activeCell="F9" sqref="F9"/>
    </sheetView>
  </sheetViews>
  <sheetFormatPr baseColWidth="10" defaultRowHeight="15" x14ac:dyDescent="0.25"/>
  <cols>
    <col min="1" max="1" width="10.28515625" bestFit="1" customWidth="1"/>
    <col min="2" max="2" width="19.42578125" bestFit="1" customWidth="1"/>
    <col min="3" max="3" width="18.5703125" customWidth="1"/>
    <col min="6" max="7" width="20.140625" customWidth="1"/>
    <col min="8" max="8" width="19.7109375" customWidth="1"/>
  </cols>
  <sheetData>
    <row r="1" spans="1:8" x14ac:dyDescent="0.25">
      <c r="A1" s="11" t="s">
        <v>27</v>
      </c>
      <c r="B1" s="11" t="s">
        <v>28</v>
      </c>
      <c r="C1" s="11" t="s">
        <v>29</v>
      </c>
      <c r="F1" s="1"/>
      <c r="G1" s="1"/>
      <c r="H1" s="6"/>
    </row>
    <row r="2" spans="1:8" ht="21" customHeight="1" x14ac:dyDescent="0.25">
      <c r="A2" s="14" t="s">
        <v>15</v>
      </c>
      <c r="B2" s="14">
        <v>1.4806451612903226</v>
      </c>
      <c r="C2" s="14">
        <v>2.8280051101838217</v>
      </c>
      <c r="F2" s="1"/>
      <c r="G2" s="1"/>
      <c r="H2" s="6"/>
    </row>
    <row r="3" spans="1:8" ht="21" customHeight="1" x14ac:dyDescent="0.25">
      <c r="A3" s="17" t="s">
        <v>16</v>
      </c>
      <c r="B3" s="17">
        <v>4.0892857142857135</v>
      </c>
      <c r="C3" s="17">
        <v>2.6098586999802205</v>
      </c>
      <c r="F3" s="1"/>
      <c r="G3" s="1"/>
      <c r="H3" s="6"/>
    </row>
    <row r="4" spans="1:8" ht="21" customHeight="1" x14ac:dyDescent="0.25">
      <c r="A4" s="14" t="s">
        <v>17</v>
      </c>
      <c r="B4" s="14">
        <v>5.5870967741935491</v>
      </c>
      <c r="C4" s="14">
        <v>3.5448311605758089</v>
      </c>
      <c r="F4" s="1"/>
      <c r="G4" s="1"/>
      <c r="H4" s="6"/>
    </row>
    <row r="5" spans="1:8" ht="21" customHeight="1" x14ac:dyDescent="0.25">
      <c r="A5" s="17" t="s">
        <v>18</v>
      </c>
      <c r="B5" s="17">
        <v>8.7266666666666666</v>
      </c>
      <c r="C5" s="17">
        <v>3.7648953214676766</v>
      </c>
      <c r="F5" s="1"/>
      <c r="G5" s="1"/>
      <c r="H5" s="6"/>
    </row>
    <row r="6" spans="1:8" ht="21" customHeight="1" x14ac:dyDescent="0.25">
      <c r="A6" s="14" t="s">
        <v>19</v>
      </c>
      <c r="B6" s="14">
        <v>15.632258064516133</v>
      </c>
      <c r="C6" s="14">
        <v>3.0895940506560713</v>
      </c>
      <c r="F6" s="1"/>
      <c r="G6" s="1"/>
      <c r="H6" s="6"/>
    </row>
    <row r="7" spans="1:8" ht="21" customHeight="1" x14ac:dyDescent="0.25">
      <c r="A7" s="17" t="s">
        <v>20</v>
      </c>
      <c r="B7" s="17">
        <v>19.363333333333333</v>
      </c>
      <c r="C7" s="17">
        <v>2.7862325735700813</v>
      </c>
      <c r="F7" s="1"/>
      <c r="G7" s="1"/>
      <c r="H7" s="6"/>
    </row>
    <row r="8" spans="1:8" ht="21" customHeight="1" x14ac:dyDescent="0.25">
      <c r="A8" s="14" t="s">
        <v>21</v>
      </c>
      <c r="B8" s="14">
        <v>20.358064516129033</v>
      </c>
      <c r="C8" s="14">
        <v>2.4436003756136171</v>
      </c>
      <c r="F8" s="1"/>
      <c r="G8" s="1"/>
      <c r="H8" s="6"/>
    </row>
    <row r="9" spans="1:8" ht="21" customHeight="1" x14ac:dyDescent="0.25">
      <c r="A9" s="17" t="s">
        <v>22</v>
      </c>
      <c r="B9" s="17">
        <v>19.809677419354827</v>
      </c>
      <c r="C9" s="17">
        <v>1.7737633887134603</v>
      </c>
      <c r="F9" s="1"/>
      <c r="G9" s="1"/>
      <c r="H9" s="6"/>
    </row>
    <row r="10" spans="1:8" ht="21" customHeight="1" x14ac:dyDescent="0.25">
      <c r="A10" s="14" t="s">
        <v>23</v>
      </c>
      <c r="B10" s="14">
        <v>13.710000000000003</v>
      </c>
      <c r="C10" s="14">
        <v>3.682610580777598</v>
      </c>
      <c r="F10" s="1"/>
      <c r="G10" s="1"/>
      <c r="H10" s="6"/>
    </row>
    <row r="11" spans="1:8" ht="21" customHeight="1" x14ac:dyDescent="0.25">
      <c r="A11" s="17" t="s">
        <v>24</v>
      </c>
      <c r="B11" s="17">
        <v>12.538709677419355</v>
      </c>
      <c r="C11" s="17">
        <v>1.587802972528372</v>
      </c>
      <c r="F11" s="1"/>
      <c r="G11" s="1"/>
      <c r="H11" s="6"/>
    </row>
    <row r="12" spans="1:8" ht="21" customHeight="1" x14ac:dyDescent="0.25">
      <c r="A12" s="14" t="s">
        <v>25</v>
      </c>
      <c r="B12" s="14">
        <v>6.2166666666666659</v>
      </c>
      <c r="C12" s="14">
        <v>2.2396248659607925</v>
      </c>
      <c r="F12" s="1"/>
      <c r="G12" s="1"/>
      <c r="H12" s="6"/>
    </row>
    <row r="13" spans="1:8" ht="21" customHeight="1" x14ac:dyDescent="0.25">
      <c r="A13" s="17" t="s">
        <v>26</v>
      </c>
      <c r="B13" s="17">
        <v>1.7000000000000002</v>
      </c>
      <c r="C13" s="17">
        <v>4.8579145045310685</v>
      </c>
      <c r="F13" s="1"/>
      <c r="G13" s="1"/>
      <c r="H13" s="6"/>
    </row>
    <row r="14" spans="1:8" ht="21" customHeight="1" x14ac:dyDescent="0.25"/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2BF91-32D7-4F16-B4FE-7EF2F893F7A3}">
  <dimension ref="H2:K14"/>
  <sheetViews>
    <sheetView workbookViewId="0">
      <selection activeCell="N13" sqref="N13"/>
    </sheetView>
  </sheetViews>
  <sheetFormatPr baseColWidth="10" defaultRowHeight="15" x14ac:dyDescent="0.25"/>
  <cols>
    <col min="9" max="10" width="20.28515625" customWidth="1"/>
  </cols>
  <sheetData>
    <row r="2" spans="8:11" x14ac:dyDescent="0.25">
      <c r="H2" t="s">
        <v>27</v>
      </c>
      <c r="I2" t="s">
        <v>28</v>
      </c>
      <c r="J2" t="s">
        <v>29</v>
      </c>
      <c r="K2" t="s">
        <v>30</v>
      </c>
    </row>
    <row r="3" spans="8:11" x14ac:dyDescent="0.25">
      <c r="H3" t="s">
        <v>15</v>
      </c>
      <c r="I3" s="1">
        <v>1.4806451612903226</v>
      </c>
      <c r="J3" s="1">
        <v>2.8280051101838217</v>
      </c>
      <c r="K3" s="6">
        <f>J3/SQRT(30)</f>
        <v>0.51632073052918726</v>
      </c>
    </row>
    <row r="4" spans="8:11" x14ac:dyDescent="0.25">
      <c r="H4" t="s">
        <v>16</v>
      </c>
      <c r="I4" s="1">
        <v>4.0892857142857135</v>
      </c>
      <c r="J4" s="1">
        <v>2.6098586999802205</v>
      </c>
      <c r="K4" s="6">
        <f t="shared" ref="K4:K14" si="0">J4/SQRT(30)</f>
        <v>0.47649282729342479</v>
      </c>
    </row>
    <row r="5" spans="8:11" x14ac:dyDescent="0.25">
      <c r="H5" t="s">
        <v>17</v>
      </c>
      <c r="I5" s="1">
        <v>5.5870967741935491</v>
      </c>
      <c r="J5" s="1">
        <v>3.5448311605758089</v>
      </c>
      <c r="K5" s="6">
        <f t="shared" si="0"/>
        <v>0.64719466306486273</v>
      </c>
    </row>
    <row r="6" spans="8:11" x14ac:dyDescent="0.25">
      <c r="H6" t="s">
        <v>18</v>
      </c>
      <c r="I6" s="1">
        <v>8.7266666666666666</v>
      </c>
      <c r="J6" s="1">
        <v>3.7648953214676766</v>
      </c>
      <c r="K6" s="6">
        <f t="shared" si="0"/>
        <v>0.68737269807117007</v>
      </c>
    </row>
    <row r="7" spans="8:11" x14ac:dyDescent="0.25">
      <c r="H7" t="s">
        <v>19</v>
      </c>
      <c r="I7" s="1">
        <v>15.632258064516133</v>
      </c>
      <c r="J7" s="1">
        <v>3.0895940506560713</v>
      </c>
      <c r="K7" s="6">
        <f t="shared" si="0"/>
        <v>0.564080118359363</v>
      </c>
    </row>
    <row r="8" spans="8:11" x14ac:dyDescent="0.25">
      <c r="H8" t="s">
        <v>20</v>
      </c>
      <c r="I8" s="1">
        <v>19.363333333333333</v>
      </c>
      <c r="J8" s="1">
        <v>2.7862325735700813</v>
      </c>
      <c r="K8" s="6">
        <f t="shared" si="0"/>
        <v>0.50869414366666854</v>
      </c>
    </row>
    <row r="9" spans="8:11" x14ac:dyDescent="0.25">
      <c r="H9" t="s">
        <v>21</v>
      </c>
      <c r="I9" s="1">
        <v>20.358064516129033</v>
      </c>
      <c r="J9" s="1">
        <v>2.4436003756136171</v>
      </c>
      <c r="K9" s="6">
        <f t="shared" si="0"/>
        <v>0.44613834908389161</v>
      </c>
    </row>
    <row r="10" spans="8:11" x14ac:dyDescent="0.25">
      <c r="H10" t="s">
        <v>22</v>
      </c>
      <c r="I10" s="1">
        <v>19.809677419354827</v>
      </c>
      <c r="J10" s="1">
        <v>1.7737633887134603</v>
      </c>
      <c r="K10" s="6">
        <f t="shared" si="0"/>
        <v>0.32384340655838884</v>
      </c>
    </row>
    <row r="11" spans="8:11" x14ac:dyDescent="0.25">
      <c r="H11" t="s">
        <v>23</v>
      </c>
      <c r="I11" s="1">
        <v>13.710000000000003</v>
      </c>
      <c r="J11" s="1">
        <v>3.682610580777598</v>
      </c>
      <c r="K11" s="6">
        <f t="shared" si="0"/>
        <v>0.67234962853303037</v>
      </c>
    </row>
    <row r="12" spans="8:11" x14ac:dyDescent="0.25">
      <c r="H12" t="s">
        <v>24</v>
      </c>
      <c r="I12" s="1">
        <v>12.538709677419355</v>
      </c>
      <c r="J12" s="1">
        <v>1.587802972528372</v>
      </c>
      <c r="K12" s="6">
        <f t="shared" si="0"/>
        <v>0.28989183497584831</v>
      </c>
    </row>
    <row r="13" spans="8:11" x14ac:dyDescent="0.25">
      <c r="H13" t="s">
        <v>25</v>
      </c>
      <c r="I13" s="1">
        <v>6.2166666666666659</v>
      </c>
      <c r="J13" s="1">
        <v>2.2396248659607925</v>
      </c>
      <c r="K13" s="6">
        <f t="shared" si="0"/>
        <v>0.4088976864787367</v>
      </c>
    </row>
    <row r="14" spans="8:11" x14ac:dyDescent="0.25">
      <c r="H14" t="s">
        <v>26</v>
      </c>
      <c r="I14" s="1">
        <v>1.7000000000000002</v>
      </c>
      <c r="J14" s="1">
        <v>4.8579145045310685</v>
      </c>
      <c r="K14" s="6">
        <f t="shared" si="0"/>
        <v>0.88692978552106627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DWD-Tage</vt:lpstr>
      <vt:lpstr>Lösung A</vt:lpstr>
      <vt:lpstr>Lösung B</vt:lpstr>
      <vt:lpstr>Lösung C</vt:lpstr>
      <vt:lpstr>Lösung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Daniel Blochinger</cp:lastModifiedBy>
  <dcterms:created xsi:type="dcterms:W3CDTF">2023-04-07T16:43:14Z</dcterms:created>
  <dcterms:modified xsi:type="dcterms:W3CDTF">2025-03-26T14:20:57Z</dcterms:modified>
</cp:coreProperties>
</file>